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R:\SpravaNemovitosti\Smlouvy a doklady\DPP vzorové\"/>
    </mc:Choice>
  </mc:AlternateContent>
  <xr:revisionPtr revIDLastSave="0" documentId="13_ncr:1_{DB2234FE-584E-443C-ADA6-64B95E570111}" xr6:coauthVersionLast="47" xr6:coauthVersionMax="47" xr10:uidLastSave="{00000000-0000-0000-0000-000000000000}"/>
  <bookViews>
    <workbookView xWindow="-32460" yWindow="-5670" windowWidth="21720" windowHeight="21600" tabRatio="920" activeTab="2" xr2:uid="{0E496EFD-6E5A-42EF-A471-D67EA82538D4}"/>
  </bookViews>
  <sheets>
    <sheet name="Nastavení, souhrn, návod" sheetId="16" r:id="rId1"/>
    <sheet name="Ukázka vyplněného výkazu" sheetId="262" r:id="rId2"/>
    <sheet name="1" sheetId="17" r:id="rId3"/>
    <sheet name="2" sheetId="307" r:id="rId4"/>
    <sheet name="3" sheetId="308" r:id="rId5"/>
    <sheet name="4" sheetId="309" r:id="rId6"/>
    <sheet name="5" sheetId="310" r:id="rId7"/>
    <sheet name="6" sheetId="311" r:id="rId8"/>
    <sheet name="7" sheetId="312" r:id="rId9"/>
    <sheet name="8" sheetId="313" r:id="rId10"/>
    <sheet name="9" sheetId="314" r:id="rId11"/>
    <sheet name="10" sheetId="315" r:id="rId12"/>
    <sheet name="11" sheetId="316" r:id="rId13"/>
    <sheet name="12" sheetId="317" r:id="rId14"/>
  </sheets>
  <definedNames>
    <definedName name="_xlnm._FilterDatabase" localSheetId="0" hidden="1">'Nastavení, souhrn, návod'!$A$1:$H$27</definedName>
    <definedName name="_Hlk28870376" localSheetId="0">'Nastavení, souhrn, návod'!#REF!</definedName>
    <definedName name="_Hlk28870376" localSheetId="1">'Ukázka vyplněného výkazu'!$A$23</definedName>
    <definedName name="_xlnm.Print_Area" localSheetId="2">'1'!$A$1:$H$32</definedName>
    <definedName name="_xlnm.Print_Area" localSheetId="11">'10'!$A$1:$H$32</definedName>
    <definedName name="_xlnm.Print_Area" localSheetId="12">'11'!$A$1:$H$32</definedName>
    <definedName name="_xlnm.Print_Area" localSheetId="13">'12'!$A$1:$H$32</definedName>
    <definedName name="_xlnm.Print_Area" localSheetId="3">'2'!$A$1:$H$32</definedName>
    <definedName name="_xlnm.Print_Area" localSheetId="4">'3'!$A$1:$H$32</definedName>
    <definedName name="_xlnm.Print_Area" localSheetId="5">'4'!$A$1:$H$32</definedName>
    <definedName name="_xlnm.Print_Area" localSheetId="6">'5'!$A$1:$H$32</definedName>
    <definedName name="_xlnm.Print_Area" localSheetId="7">'6'!$A$1:$H$32</definedName>
    <definedName name="_xlnm.Print_Area" localSheetId="8">'7'!$A$1:$H$32</definedName>
    <definedName name="_xlnm.Print_Area" localSheetId="9">'8'!$A$1:$H$32</definedName>
    <definedName name="_xlnm.Print_Area" localSheetId="10">'9'!$A$1:$H$32</definedName>
    <definedName name="_xlnm.Print_Area" localSheetId="0">'Nastavení, souhrn, návod'!$A$1:$H$28</definedName>
    <definedName name="_xlnm.Print_Area" localSheetId="1">'Ukázka vyplněného výkazu'!$A$1:$H$50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" i="317" l="1"/>
  <c r="F28" i="317"/>
  <c r="B26" i="317"/>
  <c r="A26" i="317"/>
  <c r="G25" i="317"/>
  <c r="E25" i="317"/>
  <c r="C25" i="317"/>
  <c r="B25" i="317"/>
  <c r="H25" i="317" s="1"/>
  <c r="A25" i="317"/>
  <c r="J22" i="317"/>
  <c r="H10" i="317"/>
  <c r="G10" i="317"/>
  <c r="F10" i="317"/>
  <c r="E10" i="317"/>
  <c r="D10" i="317"/>
  <c r="C10" i="317"/>
  <c r="B10" i="317"/>
  <c r="A10" i="317"/>
  <c r="A8" i="317"/>
  <c r="H7" i="317"/>
  <c r="F25" i="317" s="1"/>
  <c r="G7" i="317"/>
  <c r="D7" i="317"/>
  <c r="A7" i="317"/>
  <c r="H6" i="317"/>
  <c r="G6" i="317"/>
  <c r="D6" i="317"/>
  <c r="A6" i="317"/>
  <c r="D5" i="317"/>
  <c r="A5" i="317"/>
  <c r="D4" i="317"/>
  <c r="A4" i="317"/>
  <c r="D3" i="317"/>
  <c r="A3" i="317"/>
  <c r="J2" i="317"/>
  <c r="K2" i="317" s="1" a="1"/>
  <c r="K2" i="317" s="1"/>
  <c r="D2" i="317"/>
  <c r="A2" i="317"/>
  <c r="A1" i="317"/>
  <c r="F30" i="316"/>
  <c r="F28" i="316"/>
  <c r="B26" i="316"/>
  <c r="A26" i="316"/>
  <c r="G25" i="316"/>
  <c r="E25" i="316"/>
  <c r="C25" i="316"/>
  <c r="B25" i="316"/>
  <c r="A25" i="316"/>
  <c r="J22" i="316"/>
  <c r="J2" i="316" s="1"/>
  <c r="K2" i="316" s="1" a="1"/>
  <c r="K2" i="316" s="1"/>
  <c r="H10" i="316"/>
  <c r="G10" i="316"/>
  <c r="F10" i="316"/>
  <c r="E10" i="316"/>
  <c r="D10" i="316"/>
  <c r="C10" i="316"/>
  <c r="B10" i="316"/>
  <c r="A10" i="316"/>
  <c r="A8" i="316"/>
  <c r="H7" i="316"/>
  <c r="G7" i="316"/>
  <c r="D7" i="316"/>
  <c r="A7" i="316"/>
  <c r="H6" i="316"/>
  <c r="G6" i="316"/>
  <c r="D6" i="316"/>
  <c r="A6" i="316"/>
  <c r="D5" i="316"/>
  <c r="A5" i="316"/>
  <c r="D4" i="316"/>
  <c r="A4" i="316"/>
  <c r="D3" i="316"/>
  <c r="A3" i="316"/>
  <c r="D2" i="316"/>
  <c r="A2" i="316"/>
  <c r="A1" i="316"/>
  <c r="F30" i="315"/>
  <c r="F28" i="315"/>
  <c r="B26" i="315"/>
  <c r="A26" i="315"/>
  <c r="G25" i="315"/>
  <c r="E25" i="315"/>
  <c r="C25" i="315"/>
  <c r="B25" i="315"/>
  <c r="A25" i="315"/>
  <c r="J22" i="315"/>
  <c r="J2" i="315" s="1"/>
  <c r="K2" i="315" s="1" a="1"/>
  <c r="K2" i="315" s="1"/>
  <c r="H10" i="315"/>
  <c r="G10" i="315"/>
  <c r="F10" i="315"/>
  <c r="E10" i="315"/>
  <c r="D10" i="315"/>
  <c r="C10" i="315"/>
  <c r="B10" i="315"/>
  <c r="A10" i="315"/>
  <c r="A8" i="315"/>
  <c r="H7" i="315"/>
  <c r="G7" i="315"/>
  <c r="D7" i="315"/>
  <c r="A7" i="315"/>
  <c r="H6" i="315"/>
  <c r="G6" i="315"/>
  <c r="D6" i="315"/>
  <c r="A6" i="315"/>
  <c r="D5" i="315"/>
  <c r="H25" i="315" s="1"/>
  <c r="A5" i="315"/>
  <c r="D4" i="315"/>
  <c r="A4" i="315"/>
  <c r="D3" i="315"/>
  <c r="A3" i="315"/>
  <c r="D2" i="315"/>
  <c r="A2" i="315"/>
  <c r="A1" i="315"/>
  <c r="F30" i="314"/>
  <c r="F28" i="314"/>
  <c r="B26" i="314"/>
  <c r="A26" i="314"/>
  <c r="G25" i="314"/>
  <c r="E25" i="314"/>
  <c r="C25" i="314"/>
  <c r="B25" i="314"/>
  <c r="H25" i="314" s="1"/>
  <c r="A25" i="314"/>
  <c r="J22" i="314"/>
  <c r="H10" i="314"/>
  <c r="G10" i="314"/>
  <c r="F10" i="314"/>
  <c r="E10" i="314"/>
  <c r="D10" i="314"/>
  <c r="C10" i="314"/>
  <c r="B10" i="314"/>
  <c r="A10" i="314"/>
  <c r="A8" i="314"/>
  <c r="H7" i="314"/>
  <c r="G7" i="314"/>
  <c r="D7" i="314"/>
  <c r="A7" i="314"/>
  <c r="H6" i="314"/>
  <c r="G6" i="314"/>
  <c r="D6" i="314"/>
  <c r="A6" i="314"/>
  <c r="D5" i="314"/>
  <c r="J2" i="314" s="1"/>
  <c r="K2" i="314" s="1" a="1"/>
  <c r="K2" i="314" s="1"/>
  <c r="A5" i="314"/>
  <c r="D4" i="314"/>
  <c r="A4" i="314"/>
  <c r="D3" i="314"/>
  <c r="A3" i="314"/>
  <c r="D2" i="314"/>
  <c r="A2" i="314"/>
  <c r="A1" i="314"/>
  <c r="F30" i="313"/>
  <c r="F28" i="313"/>
  <c r="B26" i="313"/>
  <c r="A26" i="313"/>
  <c r="G25" i="313"/>
  <c r="E25" i="313"/>
  <c r="C25" i="313"/>
  <c r="B25" i="313"/>
  <c r="H25" i="313" s="1"/>
  <c r="A25" i="313"/>
  <c r="J22" i="313"/>
  <c r="H10" i="313"/>
  <c r="G10" i="313"/>
  <c r="F10" i="313"/>
  <c r="E10" i="313"/>
  <c r="D10" i="313"/>
  <c r="C10" i="313"/>
  <c r="B10" i="313"/>
  <c r="A10" i="313"/>
  <c r="A8" i="313"/>
  <c r="H7" i="313"/>
  <c r="G7" i="313"/>
  <c r="D7" i="313"/>
  <c r="A7" i="313"/>
  <c r="H6" i="313"/>
  <c r="G6" i="313"/>
  <c r="D6" i="313"/>
  <c r="A6" i="313"/>
  <c r="D5" i="313"/>
  <c r="A5" i="313"/>
  <c r="D4" i="313"/>
  <c r="A4" i="313"/>
  <c r="D3" i="313"/>
  <c r="A3" i="313"/>
  <c r="J2" i="313"/>
  <c r="K2" i="313" s="1" a="1"/>
  <c r="K2" i="313" s="1"/>
  <c r="D2" i="313"/>
  <c r="A2" i="313"/>
  <c r="A1" i="313"/>
  <c r="F30" i="312"/>
  <c r="F28" i="312"/>
  <c r="B26" i="312"/>
  <c r="A26" i="312"/>
  <c r="G25" i="312"/>
  <c r="E25" i="312"/>
  <c r="C25" i="312"/>
  <c r="B25" i="312"/>
  <c r="A25" i="312"/>
  <c r="J22" i="312"/>
  <c r="J2" i="312" s="1"/>
  <c r="K2" i="312" s="1" a="1"/>
  <c r="K2" i="312" s="1"/>
  <c r="H10" i="312"/>
  <c r="G10" i="312"/>
  <c r="F10" i="312"/>
  <c r="E10" i="312"/>
  <c r="D10" i="312"/>
  <c r="C10" i="312"/>
  <c r="B10" i="312"/>
  <c r="A10" i="312"/>
  <c r="A8" i="312"/>
  <c r="H7" i="312"/>
  <c r="G7" i="312"/>
  <c r="D7" i="312"/>
  <c r="A7" i="312"/>
  <c r="H6" i="312"/>
  <c r="G6" i="312"/>
  <c r="D6" i="312"/>
  <c r="A6" i="312"/>
  <c r="D5" i="312"/>
  <c r="A5" i="312"/>
  <c r="D4" i="312"/>
  <c r="A4" i="312"/>
  <c r="D3" i="312"/>
  <c r="A3" i="312"/>
  <c r="D2" i="312"/>
  <c r="A2" i="312"/>
  <c r="A1" i="312"/>
  <c r="F30" i="311"/>
  <c r="F28" i="311"/>
  <c r="B26" i="311"/>
  <c r="A26" i="311"/>
  <c r="G25" i="311"/>
  <c r="E25" i="311"/>
  <c r="C25" i="311"/>
  <c r="B25" i="311"/>
  <c r="H25" i="311" s="1"/>
  <c r="A25" i="311"/>
  <c r="J22" i="311"/>
  <c r="H10" i="311"/>
  <c r="G10" i="311"/>
  <c r="F10" i="311"/>
  <c r="E10" i="311"/>
  <c r="D10" i="311"/>
  <c r="C10" i="311"/>
  <c r="B10" i="311"/>
  <c r="A10" i="311"/>
  <c r="A8" i="311"/>
  <c r="H7" i="311"/>
  <c r="G7" i="311"/>
  <c r="D7" i="311"/>
  <c r="A7" i="311"/>
  <c r="H6" i="311"/>
  <c r="G6" i="311"/>
  <c r="D6" i="311"/>
  <c r="A6" i="311"/>
  <c r="D5" i="311"/>
  <c r="J2" i="311" s="1"/>
  <c r="K2" i="311" s="1" a="1"/>
  <c r="K2" i="311" s="1"/>
  <c r="A5" i="311"/>
  <c r="D4" i="311"/>
  <c r="A4" i="311"/>
  <c r="D3" i="311"/>
  <c r="A3" i="311"/>
  <c r="D2" i="311"/>
  <c r="A2" i="311"/>
  <c r="A1" i="311"/>
  <c r="F30" i="310"/>
  <c r="F28" i="310"/>
  <c r="B26" i="310"/>
  <c r="A26" i="310"/>
  <c r="G25" i="310"/>
  <c r="E25" i="310"/>
  <c r="C25" i="310"/>
  <c r="B25" i="310"/>
  <c r="H25" i="310" s="1"/>
  <c r="A25" i="310"/>
  <c r="J22" i="310"/>
  <c r="H10" i="310"/>
  <c r="G10" i="310"/>
  <c r="F10" i="310"/>
  <c r="E10" i="310"/>
  <c r="D10" i="310"/>
  <c r="C10" i="310"/>
  <c r="B10" i="310"/>
  <c r="A10" i="310"/>
  <c r="A8" i="310"/>
  <c r="H7" i="310"/>
  <c r="F25" i="310" s="1"/>
  <c r="G7" i="310"/>
  <c r="D7" i="310"/>
  <c r="A7" i="310"/>
  <c r="H6" i="310"/>
  <c r="G6" i="310"/>
  <c r="D6" i="310"/>
  <c r="A6" i="310"/>
  <c r="D5" i="310"/>
  <c r="A5" i="310"/>
  <c r="D4" i="310"/>
  <c r="A4" i="310"/>
  <c r="D3" i="310"/>
  <c r="A3" i="310"/>
  <c r="J2" i="310"/>
  <c r="K2" i="310" s="1" a="1"/>
  <c r="K2" i="310" s="1"/>
  <c r="D2" i="310"/>
  <c r="A2" i="310"/>
  <c r="A1" i="310"/>
  <c r="F30" i="309"/>
  <c r="F28" i="309"/>
  <c r="B26" i="309"/>
  <c r="A26" i="309"/>
  <c r="G25" i="309"/>
  <c r="E25" i="309"/>
  <c r="C25" i="309"/>
  <c r="B25" i="309"/>
  <c r="H25" i="309" s="1"/>
  <c r="A25" i="309"/>
  <c r="J22" i="309"/>
  <c r="H10" i="309"/>
  <c r="G10" i="309"/>
  <c r="F10" i="309"/>
  <c r="E10" i="309"/>
  <c r="D10" i="309"/>
  <c r="C10" i="309"/>
  <c r="B10" i="309"/>
  <c r="A10" i="309"/>
  <c r="A8" i="309"/>
  <c r="H7" i="309"/>
  <c r="F25" i="309" s="1"/>
  <c r="G7" i="309"/>
  <c r="D7" i="309"/>
  <c r="A7" i="309"/>
  <c r="H6" i="309"/>
  <c r="G6" i="309"/>
  <c r="D6" i="309"/>
  <c r="A6" i="309"/>
  <c r="D5" i="309"/>
  <c r="A5" i="309"/>
  <c r="D4" i="309"/>
  <c r="A4" i="309"/>
  <c r="D3" i="309"/>
  <c r="A3" i="309"/>
  <c r="J2" i="309"/>
  <c r="K2" i="309" s="1" a="1"/>
  <c r="K2" i="309" s="1"/>
  <c r="D2" i="309"/>
  <c r="A2" i="309"/>
  <c r="A1" i="309"/>
  <c r="F30" i="308"/>
  <c r="F28" i="308"/>
  <c r="B26" i="308"/>
  <c r="A26" i="308"/>
  <c r="G25" i="308"/>
  <c r="E25" i="308"/>
  <c r="C25" i="308"/>
  <c r="B25" i="308"/>
  <c r="A25" i="308"/>
  <c r="J22" i="308"/>
  <c r="J2" i="308" s="1"/>
  <c r="K2" i="308" s="1" a="1"/>
  <c r="K2" i="308" s="1"/>
  <c r="H10" i="308"/>
  <c r="G10" i="308"/>
  <c r="F10" i="308"/>
  <c r="E10" i="308"/>
  <c r="D10" i="308"/>
  <c r="C10" i="308"/>
  <c r="B10" i="308"/>
  <c r="A10" i="308"/>
  <c r="A8" i="308"/>
  <c r="H7" i="308"/>
  <c r="G7" i="308"/>
  <c r="D7" i="308"/>
  <c r="A7" i="308"/>
  <c r="H6" i="308"/>
  <c r="G6" i="308"/>
  <c r="D6" i="308"/>
  <c r="A6" i="308"/>
  <c r="D5" i="308"/>
  <c r="A5" i="308"/>
  <c r="D4" i="308"/>
  <c r="A4" i="308"/>
  <c r="D3" i="308"/>
  <c r="A3" i="308"/>
  <c r="D2" i="308"/>
  <c r="A2" i="308"/>
  <c r="A1" i="308"/>
  <c r="F30" i="307"/>
  <c r="F28" i="307"/>
  <c r="B26" i="307"/>
  <c r="A26" i="307"/>
  <c r="G25" i="307"/>
  <c r="E25" i="307"/>
  <c r="C25" i="307"/>
  <c r="B25" i="307"/>
  <c r="H25" i="307" s="1"/>
  <c r="A25" i="307"/>
  <c r="J22" i="307"/>
  <c r="H10" i="307"/>
  <c r="G10" i="307"/>
  <c r="F10" i="307"/>
  <c r="E10" i="307"/>
  <c r="D10" i="307"/>
  <c r="C10" i="307"/>
  <c r="B10" i="307"/>
  <c r="A10" i="307"/>
  <c r="A8" i="307"/>
  <c r="H7" i="307"/>
  <c r="F25" i="307" s="1"/>
  <c r="G7" i="307"/>
  <c r="D7" i="307"/>
  <c r="A7" i="307"/>
  <c r="H6" i="307"/>
  <c r="G6" i="307"/>
  <c r="D6" i="307"/>
  <c r="A6" i="307"/>
  <c r="D5" i="307"/>
  <c r="J2" i="307" s="1"/>
  <c r="K2" i="307" s="1" a="1"/>
  <c r="K2" i="307" s="1"/>
  <c r="A5" i="307"/>
  <c r="D4" i="307"/>
  <c r="A4" i="307"/>
  <c r="D3" i="307"/>
  <c r="A3" i="307"/>
  <c r="D2" i="307"/>
  <c r="A2" i="307"/>
  <c r="A1" i="307"/>
  <c r="D11" i="16"/>
  <c r="H11" i="16"/>
  <c r="F11" i="16"/>
  <c r="G25" i="17"/>
  <c r="E25" i="17"/>
  <c r="C25" i="17"/>
  <c r="A26" i="17"/>
  <c r="A25" i="17"/>
  <c r="H10" i="17"/>
  <c r="G10" i="17"/>
  <c r="F10" i="17"/>
  <c r="E10" i="17"/>
  <c r="D10" i="17"/>
  <c r="C10" i="17"/>
  <c r="B10" i="17"/>
  <c r="A10" i="17"/>
  <c r="C20" i="262"/>
  <c r="B19" i="262"/>
  <c r="B18" i="262"/>
  <c r="H18" i="262" s="1"/>
  <c r="F18" i="262" s="1"/>
  <c r="H25" i="16"/>
  <c r="D25" i="317" l="1"/>
  <c r="F25" i="311"/>
  <c r="F25" i="313"/>
  <c r="F25" i="315"/>
  <c r="D25" i="315" s="1"/>
  <c r="D25" i="310"/>
  <c r="D25" i="307"/>
  <c r="D25" i="309"/>
  <c r="D25" i="311"/>
  <c r="F25" i="312"/>
  <c r="D25" i="313"/>
  <c r="F25" i="314"/>
  <c r="D25" i="314" s="1"/>
  <c r="H25" i="308"/>
  <c r="H25" i="312"/>
  <c r="H25" i="316"/>
  <c r="F25" i="316" s="1"/>
  <c r="D18" i="262"/>
  <c r="G25" i="16"/>
  <c r="G26" i="16"/>
  <c r="B26" i="17"/>
  <c r="J22" i="17"/>
  <c r="G7" i="17"/>
  <c r="H7" i="17"/>
  <c r="F17" i="16" a="1"/>
  <c r="F16" i="16" a="1"/>
  <c r="F18" i="16" a="1"/>
  <c r="F22" i="16" a="1"/>
  <c r="D17" i="16" a="1"/>
  <c r="F13" i="16" a="1"/>
  <c r="F15" i="16" a="1"/>
  <c r="F20" i="16" a="1"/>
  <c r="C15" i="16" a="1"/>
  <c r="C17" i="16" a="1"/>
  <c r="C21" i="16" a="1"/>
  <c r="C18" i="16" a="1"/>
  <c r="C22" i="16" a="1"/>
  <c r="C13" i="16" a="1"/>
  <c r="C19" i="16" a="1"/>
  <c r="C23" i="16" a="1"/>
  <c r="C14" i="16" a="1"/>
  <c r="C20" i="16" a="1"/>
  <c r="C16" i="16" a="1"/>
  <c r="C12" i="16" a="1"/>
  <c r="D25" i="316" l="1"/>
  <c r="D25" i="312"/>
  <c r="F25" i="308"/>
  <c r="F20" i="16"/>
  <c r="F15" i="16"/>
  <c r="F13" i="16"/>
  <c r="D17" i="16"/>
  <c r="F22" i="16"/>
  <c r="F18" i="16"/>
  <c r="F16" i="16"/>
  <c r="F17" i="16"/>
  <c r="C16" i="16"/>
  <c r="C20" i="16"/>
  <c r="C14" i="16"/>
  <c r="C23" i="16"/>
  <c r="C19" i="16"/>
  <c r="C13" i="16"/>
  <c r="C22" i="16"/>
  <c r="C18" i="16"/>
  <c r="C21" i="16"/>
  <c r="C17" i="16"/>
  <c r="C15" i="16"/>
  <c r="C12" i="16"/>
  <c r="F28" i="17"/>
  <c r="F30" i="17"/>
  <c r="A8" i="17"/>
  <c r="F14" i="16" a="1"/>
  <c r="F19" i="16" a="1"/>
  <c r="F23" i="16" a="1"/>
  <c r="F21" i="16" a="1"/>
  <c r="D13" i="16" a="1"/>
  <c r="D20" i="16" a="1"/>
  <c r="D16" i="16" a="1"/>
  <c r="D18" i="16" a="1"/>
  <c r="D15" i="16" a="1"/>
  <c r="D22" i="16" a="1"/>
  <c r="B16" i="16" a="1"/>
  <c r="B21" i="16" a="1"/>
  <c r="B17" i="16" a="1"/>
  <c r="B14" i="16" a="1"/>
  <c r="B15" i="16" a="1"/>
  <c r="B23" i="16" a="1"/>
  <c r="B19" i="16" a="1"/>
  <c r="B22" i="16" a="1"/>
  <c r="B20" i="16" a="1"/>
  <c r="B13" i="16" a="1"/>
  <c r="B18" i="16" a="1"/>
  <c r="F14" i="16" l="1"/>
  <c r="D25" i="308"/>
  <c r="F19" i="16"/>
  <c r="F21" i="16"/>
  <c r="F23" i="16"/>
  <c r="D22" i="16"/>
  <c r="D15" i="16"/>
  <c r="D18" i="16"/>
  <c r="D16" i="16"/>
  <c r="D20" i="16"/>
  <c r="D13" i="16"/>
  <c r="B18" i="16"/>
  <c r="B13" i="16"/>
  <c r="B20" i="16"/>
  <c r="B22" i="16"/>
  <c r="B19" i="16"/>
  <c r="B23" i="16"/>
  <c r="B15" i="16"/>
  <c r="B14" i="16"/>
  <c r="B17" i="16"/>
  <c r="B21" i="16"/>
  <c r="B16" i="16"/>
  <c r="C24" i="16"/>
  <c r="D14" i="16" a="1"/>
  <c r="D19" i="16" a="1"/>
  <c r="D23" i="16" a="1"/>
  <c r="D21" i="16" a="1"/>
  <c r="D14" i="16" l="1"/>
  <c r="D19" i="16"/>
  <c r="D21" i="16"/>
  <c r="D23" i="16"/>
  <c r="H6" i="17"/>
  <c r="G6" i="17"/>
  <c r="A6" i="17"/>
  <c r="A4" i="17" l="1"/>
  <c r="A5" i="17"/>
  <c r="A7" i="17"/>
  <c r="A3" i="17"/>
  <c r="A2" i="17"/>
  <c r="A1" i="17"/>
  <c r="D6" i="17" l="1"/>
  <c r="D7" i="17" l="1"/>
  <c r="D5" i="17"/>
  <c r="D4" i="17"/>
  <c r="D3" i="17"/>
  <c r="D2" i="17"/>
  <c r="B25" i="17"/>
  <c r="J2" i="17" s="1"/>
  <c r="B12" i="16" a="1"/>
  <c r="B12" i="16" l="1"/>
  <c r="B24" i="16" s="1"/>
  <c r="C25" i="16" s="1"/>
  <c r="H25" i="17"/>
  <c r="K2" i="17" s="1" a="1"/>
  <c r="K2" i="17" s="1"/>
  <c r="F25" i="17" l="1"/>
  <c r="D25" i="17" s="1"/>
  <c r="B26" i="16"/>
  <c r="F12" i="16" a="1"/>
  <c r="D12" i="16" a="1"/>
  <c r="F12" i="16" l="1"/>
  <c r="B27" i="16"/>
  <c r="J16" i="16"/>
  <c r="K16" i="16" s="1" a="1"/>
  <c r="K16" i="16" s="1"/>
  <c r="D12" i="16"/>
  <c r="H12" i="16" s="1"/>
  <c r="C26" i="16"/>
  <c r="H17" i="16"/>
  <c r="H14" i="16"/>
  <c r="H21" i="16"/>
  <c r="H15" i="16"/>
  <c r="H19" i="16"/>
  <c r="H18" i="16"/>
  <c r="H13" i="16"/>
  <c r="H22" i="16"/>
  <c r="H23" i="16"/>
  <c r="H16" i="16"/>
  <c r="F24" i="16"/>
  <c r="H20" i="16"/>
  <c r="C27" i="16" l="1"/>
  <c r="J17" i="16"/>
  <c r="K17" i="16" s="1" a="1"/>
  <c r="K17" i="16" s="1"/>
  <c r="H24" i="16"/>
  <c r="H26" i="16" s="1"/>
  <c r="H27" i="16" s="1"/>
  <c r="D24" i="16"/>
  <c r="K18" i="16" l="1"/>
  <c r="K19" i="16"/>
  <c r="J15" i="16"/>
  <c r="J3" i="314" l="1" a="1"/>
  <c r="J3" i="314" s="1"/>
  <c r="J3" i="315" a="1"/>
  <c r="J3" i="315" s="1"/>
  <c r="J3" i="311" a="1"/>
  <c r="J3" i="311" s="1"/>
  <c r="J3" i="307" a="1"/>
  <c r="J3" i="307" s="1"/>
  <c r="J3" i="310" a="1"/>
  <c r="J3" i="310" s="1"/>
  <c r="J3" i="316" a="1"/>
  <c r="J3" i="316" s="1"/>
  <c r="J3" i="312" a="1"/>
  <c r="J3" i="312" s="1"/>
  <c r="J3" i="308" a="1"/>
  <c r="J3" i="308" s="1"/>
  <c r="J3" i="317" a="1"/>
  <c r="J3" i="317" s="1"/>
  <c r="J3" i="313" a="1"/>
  <c r="J3" i="313" s="1"/>
  <c r="J3" i="309" a="1"/>
  <c r="J3" i="309" s="1"/>
  <c r="K15" i="16" a="1"/>
  <c r="K15" i="16" s="1"/>
  <c r="J3" i="17" a="1"/>
  <c r="J3" i="17" s="1"/>
  <c r="K3" i="311" l="1" a="1"/>
  <c r="K3" i="311" s="1"/>
  <c r="K3" i="316" a="1"/>
  <c r="K3" i="316" s="1"/>
  <c r="K3" i="312" a="1"/>
  <c r="K3" i="312" s="1"/>
  <c r="K3" i="308" a="1"/>
  <c r="K3" i="308" s="1"/>
  <c r="K3" i="307" a="1"/>
  <c r="K3" i="307" s="1"/>
  <c r="K3" i="317" a="1"/>
  <c r="K3" i="317" s="1"/>
  <c r="K3" i="313" a="1"/>
  <c r="K3" i="313" s="1"/>
  <c r="K3" i="309" a="1"/>
  <c r="K3" i="309" s="1"/>
  <c r="K3" i="314" a="1"/>
  <c r="K3" i="314" s="1"/>
  <c r="K3" i="310" a="1"/>
  <c r="K3" i="310" s="1"/>
  <c r="K3" i="315" a="1"/>
  <c r="K3" i="315" s="1"/>
  <c r="K3" i="17" a="1"/>
  <c r="K3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</author>
  </authors>
  <commentList>
    <comment ref="A24" authorId="0" shapeId="0" xr:uid="{13A13432-E5CB-4BD6-8F93-1B578BB2264C}">
      <text>
        <r>
          <rPr>
            <sz val="9"/>
            <color indexed="81"/>
            <rFont val="Tahoma"/>
            <family val="2"/>
            <charset val="238"/>
          </rPr>
          <t>Počet hodin práce, bez dovolené - dovolená se nepočítá do ročního limitu 300 h.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<sst xmlns="http://schemas.openxmlformats.org/spreadsheetml/2006/main" count="292" uniqueCount="90">
  <si>
    <t>Počet hodin</t>
  </si>
  <si>
    <t>Jméno pracovníka:</t>
  </si>
  <si>
    <t>Podpis zaměstnavatele</t>
  </si>
  <si>
    <t>Výkaz práce za rok:</t>
  </si>
  <si>
    <t>Hodinová sazba:</t>
  </si>
  <si>
    <t>Podepsáno prohlášení poplatníka:</t>
  </si>
  <si>
    <t>V Praze dne:</t>
  </si>
  <si>
    <t>Výkaz práce k dohodě o provedení práce</t>
  </si>
  <si>
    <t>Celkem:</t>
  </si>
  <si>
    <t>Srážková daň:</t>
  </si>
  <si>
    <t>Podpis zaměstnance</t>
  </si>
  <si>
    <t>Odměna celkem:</t>
  </si>
  <si>
    <t>Zaměstnavatel:</t>
  </si>
  <si>
    <t xml:space="preserve">kontrola smluv </t>
  </si>
  <si>
    <t>objednávek stavebních prací.</t>
  </si>
  <si>
    <t>Technické konzultace při modernizaci</t>
  </si>
  <si>
    <t>Vyplněné výkazy:</t>
  </si>
  <si>
    <t>Kontrola účetnictví</t>
  </si>
  <si>
    <t>Kontrola hospodaření</t>
  </si>
  <si>
    <t>Kontrola evidence uživatelů bytů a jejich počtu</t>
  </si>
  <si>
    <t>Administrativní práce</t>
  </si>
  <si>
    <t>Distribuce materiálů (výpočtové listy...)</t>
  </si>
  <si>
    <t>Organizace zpřístupňování bytů pro opravy společných částí</t>
  </si>
  <si>
    <t>Průběžná kontrola stavu bytového domu</t>
  </si>
  <si>
    <t>Opravy v domě</t>
  </si>
  <si>
    <t>Technické konzultace</t>
  </si>
  <si>
    <t>Součinnost se správcem domu</t>
  </si>
  <si>
    <t>Příprava smlouvy</t>
  </si>
  <si>
    <t>Kontrola smlouvy</t>
  </si>
  <si>
    <t>Příprava výběrového řízení</t>
  </si>
  <si>
    <t>Autorizace plateb</t>
  </si>
  <si>
    <t>Nákup</t>
  </si>
  <si>
    <t>Nákup kancelářských potřeb</t>
  </si>
  <si>
    <t>Příprava podkladů pro jednání Shromáždění</t>
  </si>
  <si>
    <t>Příprava opravy</t>
  </si>
  <si>
    <t>Realizace výběrového řízení</t>
  </si>
  <si>
    <t>Jednání s dodavatelem</t>
  </si>
  <si>
    <t>Dohled nad opravami</t>
  </si>
  <si>
    <t>Kontrola provedených oprav</t>
  </si>
  <si>
    <t>Řešení problémů s opravami</t>
  </si>
  <si>
    <t>Upřesnění požadavků na opravy</t>
  </si>
  <si>
    <t>Řešení požadavků vlastníků a nájemníků</t>
  </si>
  <si>
    <t>Komunikace s vlastníky a nájemníky</t>
  </si>
  <si>
    <t>Kontrola funkčnosti domovních a bytových uzávěrů</t>
  </si>
  <si>
    <t>Úhrada převodem na účet:</t>
  </si>
  <si>
    <t>Var. symbol:</t>
  </si>
  <si>
    <t>Datum/ den</t>
  </si>
  <si>
    <t>5.8.</t>
  </si>
  <si>
    <t>8.9.</t>
  </si>
  <si>
    <t>24.9.</t>
  </si>
  <si>
    <t>Odměna k vyplacení:</t>
  </si>
  <si>
    <t>………………………………………..</t>
  </si>
  <si>
    <t>Měsíc</t>
  </si>
  <si>
    <t>Dohoda o provedení práce ze dne:</t>
  </si>
  <si>
    <t>Ne</t>
  </si>
  <si>
    <t>Měsíc nebo rozsah měsíců:</t>
  </si>
  <si>
    <t>25.9.</t>
  </si>
  <si>
    <t>Počet h. práce</t>
  </si>
  <si>
    <t>Počet h. dovolené</t>
  </si>
  <si>
    <t>D</t>
  </si>
  <si>
    <t>Limit/r.:</t>
  </si>
  <si>
    <t>←akt. výše nároku</t>
  </si>
  <si>
    <t>←zbytek dovolené</t>
  </si>
  <si>
    <t>Popis práce, dovolenou označte písmenem D</t>
  </si>
  <si>
    <t>Dovolená:</t>
  </si>
  <si>
    <t>Kolik lze:</t>
  </si>
  <si>
    <t>Ukázka vyplněného výkazu práce</t>
  </si>
  <si>
    <t>Akt. měsíční limit odměn (hrubého):</t>
  </si>
  <si>
    <t>30.9.</t>
  </si>
  <si>
    <t>← Kontrola překročení limitů →</t>
  </si>
  <si>
    <t>← Pokud bude výkaz za více měsíců tak napište rozsah (např. 8-9)</t>
  </si>
  <si>
    <t>← hodiny pište jako desetinné číslo (1,5 = 1:30)</t>
  </si>
  <si>
    <t>Pište jen do modrých buněk! Všechny modré musí být vyplněné</t>
  </si>
  <si>
    <t>Schválená roční výše odměny:</t>
  </si>
  <si>
    <t>Zde je podrobný návod, na dalších listech je zkrácený návod který většinou stačí</t>
  </si>
  <si>
    <t>← napište datum odeslání výkazu, nejlépe začátek měsíce následujícího po poslední práci.</t>
  </si>
  <si>
    <r>
      <t xml:space="preserve">8-9   </t>
    </r>
    <r>
      <rPr>
        <b/>
        <i/>
        <sz val="11"/>
        <color theme="1"/>
        <rFont val="Arial"/>
        <family val="2"/>
        <charset val="238"/>
      </rPr>
      <t>(tento údaj nepiště sem ale do výkazů za jednotlivé měsíce)</t>
    </r>
  </si>
  <si>
    <t>Zaměstnanec svým podpisem stvrzuje, že výše uvedené údaje souhlasí:</t>
  </si>
  <si>
    <t>Pokud byste překročili limit tak se v dalším řádku zobrazí chyba</t>
  </si>
  <si>
    <t>Světle moré buňky vyplňte podle vaší dohody o provedení práce</t>
  </si>
  <si>
    <t xml:space="preserve">Měsíční výkazy vyplňujte za měsíc ve kterém byla práce provedena, případně do měsíce poslední práce (např. práci za 6.-8. měsíc pište do 8. měsíce = list 8). </t>
  </si>
  <si>
    <t>Po ukončení roku je třeba vyplněné výkazy vytisknout, podepsat a předat správci.</t>
  </si>
  <si>
    <t>Vyplněný výkaz zašlete správci (či tomu kdo bude dělat platby). Odměna se vyplácí v následujícím měsíci, proto výkaz zašlete nejpozději do 10. dne následujícího měsíce (nejspíš stačí tato tabulka)</t>
  </si>
  <si>
    <t>← aktuální měsíční limit odměn (hrubého)</t>
  </si>
  <si>
    <t>…..........................</t>
  </si>
  <si>
    <t>Na dalším listu je ukázka vyplněného měsíčního výkazu.</t>
  </si>
  <si>
    <t>Vzorové popisy práce, případně text doplňte. Vybírejte ty které odpovídají vaší dohodě.</t>
  </si>
  <si>
    <t xml:space="preserve"> a případně rozshah měsíců</t>
  </si>
  <si>
    <t>Vyplňujte jenom tuto tabulku, dole datum odeslání</t>
  </si>
  <si>
    <t>Kontroly a návod (vybraná část). Podrobněji viz další listy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</si>
</sst>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5" formatCode="#,##0\ &quot;Kč&quot;;\-#,##0\ &quot;Kč&quot;"/>
    <numFmt numFmtId="164" formatCode="d/m/yyyy;@"/>
    <numFmt numFmtId="165" formatCode="#,##0\ &quot;Kč&quot;"/>
    <numFmt numFmtId="166" formatCode="0.0"/>
    <numFmt numFmtId="176" formatCode="#,##0.0"/>
  </numFmts>
  <fonts count="44" x14ac:knownFonts="1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9C570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FF00"/>
      <name val="Arial"/>
      <family val="2"/>
      <charset val="238"/>
    </font>
    <font>
      <sz val="8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Book Antiqua"/>
      <family val="1"/>
      <charset val="238"/>
    </font>
    <font>
      <sz val="11"/>
      <color theme="1"/>
      <name val="Arial"/>
      <family val="2"/>
      <charset val="238"/>
    </font>
    <font>
      <sz val="11"/>
      <color theme="1"/>
      <name val="Book Antiqua"/>
      <family val="1"/>
      <charset val="238"/>
    </font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rgb="FF0070C0"/>
      <name val="Arial"/>
      <family val="2"/>
      <charset val="238"/>
    </font>
    <font>
      <sz val="12"/>
      <name val="Arial"/>
      <family val="2"/>
      <charset val="238"/>
    </font>
    <font>
      <b/>
      <sz val="10"/>
      <color theme="0"/>
      <name val="Arial"/>
      <family val="2"/>
      <charset val="238"/>
    </font>
    <font>
      <u/>
      <sz val="11"/>
      <color rgb="FF0066FF"/>
      <name val="Arial"/>
      <family val="2"/>
      <charset val="238"/>
    </font>
    <font>
      <u/>
      <sz val="11"/>
      <color rgb="FF3366FF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11"/>
      <color theme="0" tint="-4.9989318521683403E-2"/>
      <name val="Arial"/>
      <family val="2"/>
      <charset val="238"/>
    </font>
    <font>
      <b/>
      <i/>
      <sz val="11"/>
      <color theme="4" tint="-0.249977111117893"/>
      <name val="Arial"/>
      <family val="2"/>
      <charset val="238"/>
    </font>
    <font>
      <sz val="9"/>
      <color theme="1"/>
      <name val="Arial"/>
      <family val="2"/>
      <charset val="238"/>
    </font>
    <font>
      <b/>
      <u/>
      <sz val="11"/>
      <color rgb="FF0066FF"/>
      <name val="Arial"/>
      <family val="2"/>
      <charset val="238"/>
    </font>
    <font>
      <b/>
      <u/>
      <sz val="11"/>
      <color rgb="FF3333FF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i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6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4"/>
      <color rgb="FF000000"/>
      <name val="Arial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00"/>
        <bgColor indexed="64"/>
      </patternFill>
    </fill>
    <fill>
      <patternFill patternType="darkHorizontal">
        <fgColor theme="0" tint="-0.24994659260841701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D966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gradientFill>
        <stop position="0">
          <color theme="0"/>
        </stop>
        <stop position="1">
          <color theme="0" tint="-0.34900967436750391"/>
        </stop>
      </gradient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180">
        <stop position="0">
          <color theme="0"/>
        </stop>
        <stop position="1">
          <color rgb="FFFF9966"/>
        </stop>
      </gradientFill>
    </fill>
    <fill>
      <patternFill patternType="solid">
        <fgColor rgb="FF99CC00"/>
        <bgColor indexed="64"/>
      </patternFill>
    </fill>
    <fill>
      <patternFill patternType="solid">
        <fgColor rgb="FF00B0F0"/>
        <bgColor indexed="64"/>
      </patternFill>
    </fill>
    <fill>
      <gradientFill degree="180">
        <stop position="0">
          <color rgb="FFFFFF00"/>
        </stop>
        <stop position="1">
          <color rgb="FFFF0000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CCFFCC"/>
        <bgColor indexed="64"/>
      </patternFill>
    </fill>
    <fill>
      <gradientFill degree="180">
        <stop position="0">
          <color theme="0"/>
        </stop>
        <stop position="1">
          <color rgb="FF92D050"/>
        </stop>
      </gradientFill>
    </fill>
    <fill>
      <patternFill patternType="gray125">
        <fgColor theme="0" tint="-0.24994659260841701"/>
        <bgColor theme="0" tint="-0.14993743705557422"/>
      </patternFill>
    </fill>
    <fill>
      <gradientFill degree="180">
        <stop position="0">
          <color theme="0"/>
        </stop>
        <stop position="1">
          <color rgb="FFFF6600"/>
        </stop>
      </gradientFill>
    </fill>
    <fill>
      <patternFill patternType="solid">
        <fgColor rgb="FF0099FF"/>
        <bgColor indexed="64"/>
      </patternFill>
    </fill>
    <fill>
      <patternFill patternType="lightGrid">
        <fgColor theme="8" tint="0.39994506668294322"/>
        <bgColor rgb="FF33CCFF"/>
      </patternFill>
    </fill>
    <fill>
      <patternFill patternType="solid">
        <fgColor rgb="FFF0F000"/>
        <bgColor indexed="64"/>
      </patternFill>
    </fill>
    <fill>
      <gradientFill degree="180">
        <stop position="0">
          <color rgb="FFFFFF00"/>
        </stop>
        <stop position="1">
          <color rgb="FF339933"/>
        </stop>
      </gradientFill>
    </fill>
    <fill>
      <gradientFill>
        <stop position="0">
          <color rgb="FFFFC000"/>
        </stop>
        <stop position="1">
          <color rgb="FFFF0000"/>
        </stop>
      </gradientFill>
    </fill>
    <fill>
      <patternFill patternType="gray125">
        <fgColor theme="0" tint="-0.499984740745262"/>
        <bgColor indexed="65"/>
      </patternFill>
    </fill>
    <fill>
      <gradientFill>
        <stop position="0">
          <color theme="0"/>
        </stop>
        <stop position="0.5">
          <color rgb="FFCCECFF"/>
        </stop>
        <stop position="1">
          <color theme="0"/>
        </stop>
      </gradientFill>
    </fill>
    <fill>
      <gradientFill degree="180">
        <stop position="0">
          <color theme="7" tint="0.59999389629810485"/>
        </stop>
        <stop position="1">
          <color rgb="FF33CCFF"/>
        </stop>
      </gradientFill>
    </fill>
    <fill>
      <patternFill patternType="solid">
        <fgColor rgb="FFCCECFF"/>
        <bgColor indexed="64"/>
      </patternFill>
    </fill>
    <fill>
      <patternFill patternType="solid">
        <fgColor rgb="FF33CCFF"/>
        <bgColor indexed="64"/>
      </patternFill>
    </fill>
    <fill>
      <gradientFill>
        <stop position="0">
          <color theme="4" tint="0.59999389629810485"/>
        </stop>
        <stop position="1">
          <color rgb="FF33CC33"/>
        </stop>
      </gradientFill>
    </fill>
    <fill>
      <gradientFill>
        <stop position="0">
          <color theme="7" tint="0.59999389629810485"/>
        </stop>
        <stop position="1">
          <color rgb="FFFF6600"/>
        </stop>
      </gradientFill>
    </fill>
    <fill>
      <gradientFill>
        <stop position="0">
          <color theme="0" tint="-5.0965910824915313E-2"/>
        </stop>
        <stop position="1">
          <color theme="0" tint="-0.49803155613879818"/>
        </stop>
      </gradientFill>
    </fill>
    <fill>
      <patternFill patternType="lightGrid">
        <fgColor theme="0" tint="-0.34998626667073579"/>
        <bgColor theme="0" tint="-0.24994659260841701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theme="8" tint="0.39994506668294322"/>
      </left>
      <right style="medium">
        <color theme="8" tint="0.39994506668294322"/>
      </right>
      <top style="medium">
        <color theme="8" tint="0.39994506668294322"/>
      </top>
      <bottom style="medium">
        <color theme="8" tint="0.399945066682943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 tint="0.39994506668294322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thick">
        <color rgb="FF00B0F0"/>
      </bottom>
      <diagonal/>
    </border>
    <border>
      <left style="thick">
        <color theme="7" tint="0.59996337778862885"/>
      </left>
      <right style="medium">
        <color theme="0" tint="-0.499984740745262"/>
      </right>
      <top style="thick">
        <color theme="7" tint="0.59996337778862885"/>
      </top>
      <bottom style="medium">
        <color theme="0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theme="4" tint="0.39994506668294322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4">
    <xf numFmtId="0" fontId="0" fillId="0" borderId="0">
      <alignment vertical="top"/>
    </xf>
    <xf numFmtId="0" fontId="2" fillId="5" borderId="0" applyNumberFormat="0" applyFont="0" applyBorder="0" applyAlignment="0" applyProtection="0"/>
    <xf numFmtId="0" fontId="10" fillId="6" borderId="22" applyNumberFormat="0" applyFont="0" applyAlignment="0" applyProtection="0"/>
    <xf numFmtId="0" fontId="18" fillId="13" borderId="0" applyNumberFormat="0" applyFont="0" applyBorder="0" applyAlignment="0" applyProtection="0">
      <alignment vertical="top"/>
    </xf>
    <xf numFmtId="166" fontId="6" fillId="14" borderId="0" applyNumberFormat="0" applyFont="0" applyBorder="0" applyAlignment="0">
      <alignment vertical="top"/>
    </xf>
    <xf numFmtId="0" fontId="8" fillId="16" borderId="0" applyNumberFormat="0" applyFont="0" applyBorder="0" applyAlignment="0" applyProtection="0"/>
    <xf numFmtId="0" fontId="9" fillId="2" borderId="23" applyNumberFormat="0" applyFont="0" applyAlignment="0">
      <alignment vertical="center"/>
    </xf>
    <xf numFmtId="0" fontId="28" fillId="20" borderId="29" applyNumberFormat="0" applyAlignment="0">
      <alignment horizontal="center" vertical="top"/>
    </xf>
    <xf numFmtId="3" fontId="29" fillId="9" borderId="0" applyNumberFormat="0" applyBorder="0" applyProtection="0">
      <alignment horizontal="center" vertical="center" shrinkToFit="1"/>
    </xf>
    <xf numFmtId="0" fontId="1" fillId="3" borderId="24" applyNumberFormat="0" applyFont="0" applyBorder="0" applyAlignment="0">
      <alignment horizontal="left"/>
    </xf>
    <xf numFmtId="0" fontId="1" fillId="4" borderId="0" applyNumberFormat="0" applyFont="0" applyBorder="0" applyAlignment="0">
      <alignment vertical="top"/>
    </xf>
    <xf numFmtId="0" fontId="27" fillId="18" borderId="0" applyNumberFormat="0" applyBorder="0" applyAlignment="0">
      <alignment horizontal="left" vertical="top"/>
    </xf>
    <xf numFmtId="0" fontId="1" fillId="23" borderId="0" applyNumberFormat="0" applyFont="0" applyBorder="0" applyAlignment="0">
      <alignment vertical="top"/>
    </xf>
    <xf numFmtId="0" fontId="1" fillId="10" borderId="0" applyNumberFormat="0" applyFont="0" applyBorder="0" applyAlignment="0">
      <alignment vertical="top"/>
    </xf>
    <xf numFmtId="0" fontId="11" fillId="7" borderId="22" applyNumberFormat="0" applyFont="0" applyBorder="0" applyAlignment="0">
      <alignment horizontal="left" vertical="top"/>
    </xf>
    <xf numFmtId="0" fontId="1" fillId="24" borderId="0" applyNumberFormat="0" applyFont="0" applyBorder="0" applyAlignment="0" applyProtection="0">
      <alignment vertical="top"/>
    </xf>
    <xf numFmtId="0" fontId="5" fillId="25" borderId="0" applyNumberFormat="0" applyBorder="0" applyAlignment="0" applyProtection="0">
      <alignment vertical="top"/>
    </xf>
    <xf numFmtId="0" fontId="3" fillId="8" borderId="22" applyNumberFormat="0" applyBorder="0">
      <alignment horizontal="center" vertical="center"/>
    </xf>
    <xf numFmtId="0" fontId="30" fillId="26" borderId="0" applyNumberFormat="0" applyFont="0" applyBorder="0" applyAlignment="0">
      <alignment horizontal="center" vertical="center"/>
    </xf>
    <xf numFmtId="0" fontId="31" fillId="27" borderId="0" applyNumberFormat="0" applyFont="0" applyBorder="0" applyAlignment="0">
      <alignment vertical="top"/>
    </xf>
    <xf numFmtId="0" fontId="1" fillId="29" borderId="0" applyNumberFormat="0" applyFont="0" applyBorder="0" applyAlignment="0">
      <alignment vertical="top"/>
    </xf>
    <xf numFmtId="0" fontId="27" fillId="17" borderId="0" applyNumberFormat="0" applyBorder="0" applyAlignment="0">
      <alignment horizontal="left" vertical="top"/>
    </xf>
    <xf numFmtId="0" fontId="4" fillId="34" borderId="22" applyNumberFormat="0" applyFont="0" applyBorder="0" applyAlignment="0" applyProtection="0">
      <alignment horizontal="center" vertical="center"/>
    </xf>
    <xf numFmtId="0" fontId="25" fillId="15" borderId="28" applyNumberFormat="0" applyAlignment="0">
      <alignment vertical="top" wrapText="1"/>
    </xf>
    <xf numFmtId="0" fontId="12" fillId="36" borderId="25" applyNumberFormat="0" applyFont="0" applyBorder="0" applyAlignment="0" applyProtection="0">
      <alignment horizontal="left" vertical="top"/>
    </xf>
    <xf numFmtId="0" fontId="12" fillId="37" borderId="25" applyNumberFormat="0" applyFont="0" applyBorder="0" applyAlignment="0">
      <alignment horizontal="left" vertical="top"/>
    </xf>
    <xf numFmtId="0" fontId="9" fillId="11" borderId="0" applyNumberFormat="0" applyFont="0" applyBorder="0" applyAlignment="0">
      <alignment vertical="center"/>
    </xf>
    <xf numFmtId="0" fontId="9" fillId="12" borderId="0" applyNumberFormat="0" applyFont="0" applyBorder="0" applyAlignment="0">
      <alignment vertical="center"/>
    </xf>
    <xf numFmtId="0" fontId="26" fillId="0" borderId="0" applyNumberFormat="0" applyFill="0" applyBorder="0" applyAlignment="0" applyProtection="0"/>
    <xf numFmtId="0" fontId="25" fillId="19" borderId="0" applyNumberFormat="0" applyBorder="0" applyAlignment="0">
      <alignment vertical="top"/>
    </xf>
    <xf numFmtId="0" fontId="1" fillId="21" borderId="0" applyNumberFormat="0" applyFont="0" applyBorder="0" applyAlignment="0">
      <alignment vertical="top"/>
    </xf>
    <xf numFmtId="0" fontId="7" fillId="0" borderId="0" applyNumberFormat="0" applyFont="0" applyBorder="0" applyAlignment="0" applyProtection="0">
      <alignment vertical="top"/>
    </xf>
    <xf numFmtId="0" fontId="1" fillId="22" borderId="0" applyNumberFormat="0" applyFont="0" applyBorder="0" applyAlignment="0">
      <alignment vertical="top"/>
    </xf>
    <xf numFmtId="1" fontId="12" fillId="28" borderId="25" applyNumberFormat="0" applyFont="0" applyBorder="0" applyAlignment="0" applyProtection="0">
      <alignment horizontal="right" vertical="top"/>
    </xf>
    <xf numFmtId="0" fontId="32" fillId="0" borderId="0" applyNumberFormat="0" applyFont="0" applyFill="0" applyBorder="0" applyAlignment="0">
      <alignment vertical="top"/>
    </xf>
    <xf numFmtId="0" fontId="33" fillId="12" borderId="30" applyNumberFormat="0">
      <alignment horizontal="left" vertical="center" shrinkToFit="1"/>
    </xf>
    <xf numFmtId="0" fontId="34" fillId="0" borderId="0" applyNumberFormat="0" applyFill="0" applyBorder="0" applyAlignment="0">
      <alignment vertical="top"/>
    </xf>
    <xf numFmtId="0" fontId="1" fillId="30" borderId="0" applyNumberFormat="0" applyFont="0" applyBorder="0" applyAlignment="0">
      <alignment vertical="top"/>
    </xf>
    <xf numFmtId="0" fontId="1" fillId="31" borderId="0" applyNumberFormat="0" applyFont="0" applyBorder="0" applyAlignment="0">
      <alignment vertical="top"/>
    </xf>
    <xf numFmtId="0" fontId="6" fillId="32" borderId="8" applyNumberFormat="0" applyFont="0" applyBorder="0" applyAlignment="0" applyProtection="0">
      <alignment horizontal="right"/>
    </xf>
    <xf numFmtId="0" fontId="35" fillId="33" borderId="0" applyNumberFormat="0" applyFont="0" applyBorder="0" applyAlignment="0">
      <alignment vertical="top"/>
    </xf>
    <xf numFmtId="0" fontId="36" fillId="35" borderId="0" applyNumberFormat="0" applyFont="0" applyBorder="0" applyAlignment="0">
      <alignment vertical="top"/>
    </xf>
    <xf numFmtId="0" fontId="30" fillId="38" borderId="0" applyNumberFormat="0" applyBorder="0" applyAlignment="0">
      <alignment horizontal="left" vertical="center"/>
    </xf>
    <xf numFmtId="0" fontId="1" fillId="27" borderId="0" applyNumberFormat="0" applyFont="0" applyBorder="0" applyAlignment="0">
      <alignment vertical="top"/>
    </xf>
  </cellStyleXfs>
  <cellXfs count="209">
    <xf numFmtId="0" fontId="0" fillId="0" borderId="0" xfId="0">
      <alignment vertical="top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5" fillId="0" borderId="0" xfId="0" applyFont="1">
      <alignment vertical="top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1" fontId="18" fillId="0" borderId="0" xfId="0" applyNumberFormat="1" applyFont="1" applyAlignment="1">
      <alignment horizontal="right" vertical="center"/>
    </xf>
    <xf numFmtId="2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right" vertical="center" wrapText="1"/>
    </xf>
    <xf numFmtId="5" fontId="18" fillId="0" borderId="0" xfId="0" applyNumberFormat="1" applyFont="1" applyAlignment="1">
      <alignment horizontal="left" vertical="center" wrapText="1"/>
    </xf>
    <xf numFmtId="0" fontId="14" fillId="0" borderId="0" xfId="0" applyFont="1">
      <alignment vertical="top"/>
    </xf>
    <xf numFmtId="0" fontId="19" fillId="0" borderId="0" xfId="0" applyFont="1">
      <alignment vertical="top"/>
    </xf>
    <xf numFmtId="2" fontId="18" fillId="0" borderId="7" xfId="0" applyNumberFormat="1" applyFont="1" applyBorder="1" applyAlignment="1">
      <alignment horizontal="right" vertical="center" indent="1"/>
    </xf>
    <xf numFmtId="1" fontId="18" fillId="0" borderId="8" xfId="0" applyNumberFormat="1" applyFont="1" applyBorder="1" applyAlignment="1">
      <alignment horizontal="right" vertical="center" indent="1"/>
    </xf>
    <xf numFmtId="1" fontId="18" fillId="0" borderId="10" xfId="0" applyNumberFormat="1" applyFont="1" applyBorder="1" applyAlignment="1">
      <alignment horizontal="right" vertical="center" indent="1"/>
    </xf>
    <xf numFmtId="2" fontId="18" fillId="0" borderId="6" xfId="0" applyNumberFormat="1" applyFont="1" applyBorder="1" applyAlignment="1">
      <alignment horizontal="right" vertical="center" indent="1"/>
    </xf>
    <xf numFmtId="1" fontId="18" fillId="0" borderId="16" xfId="0" applyNumberFormat="1" applyFont="1" applyBorder="1" applyAlignment="1">
      <alignment horizontal="right" vertical="center" indent="1"/>
    </xf>
    <xf numFmtId="2" fontId="18" fillId="0" borderId="17" xfId="0" applyNumberFormat="1" applyFont="1" applyBorder="1" applyAlignment="1">
      <alignment horizontal="right" vertical="center" indent="1"/>
    </xf>
    <xf numFmtId="0" fontId="14" fillId="0" borderId="0" xfId="0" applyFont="1" applyAlignment="1">
      <alignment horizontal="left" indent="1"/>
    </xf>
    <xf numFmtId="1" fontId="18" fillId="0" borderId="26" xfId="0" applyNumberFormat="1" applyFont="1" applyBorder="1" applyAlignment="1">
      <alignment horizontal="right" vertical="center"/>
    </xf>
    <xf numFmtId="2" fontId="18" fillId="0" borderId="26" xfId="0" applyNumberFormat="1" applyFont="1" applyBorder="1" applyAlignment="1">
      <alignment horizontal="right" vertical="center"/>
    </xf>
    <xf numFmtId="0" fontId="18" fillId="0" borderId="26" xfId="0" applyFont="1" applyBorder="1" applyAlignment="1">
      <alignment horizontal="right" vertical="center" wrapText="1"/>
    </xf>
    <xf numFmtId="5" fontId="18" fillId="0" borderId="26" xfId="0" applyNumberFormat="1" applyFont="1" applyBorder="1" applyAlignment="1">
      <alignment horizontal="left" vertical="center" wrapText="1"/>
    </xf>
    <xf numFmtId="5" fontId="18" fillId="0" borderId="2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5" fontId="20" fillId="0" borderId="0" xfId="0" applyNumberFormat="1" applyFont="1" applyAlignment="1">
      <alignment horizontal="left" vertical="center"/>
    </xf>
    <xf numFmtId="5" fontId="20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2" fontId="20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left" vertical="center"/>
    </xf>
    <xf numFmtId="0" fontId="8" fillId="0" borderId="3" xfId="0" applyFont="1" applyBorder="1" applyAlignment="1">
      <alignment horizontal="right" vertical="center" wrapText="1"/>
    </xf>
    <xf numFmtId="164" fontId="18" fillId="0" borderId="0" xfId="0" applyNumberFormat="1" applyFont="1" applyAlignment="1">
      <alignment horizontal="left"/>
    </xf>
    <xf numFmtId="0" fontId="16" fillId="0" borderId="0" xfId="0" applyFont="1" applyAlignment="1">
      <alignment vertical="top" wrapText="1"/>
    </xf>
    <xf numFmtId="2" fontId="18" fillId="0" borderId="7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left" vertical="center" wrapText="1" indent="1"/>
    </xf>
    <xf numFmtId="0" fontId="18" fillId="0" borderId="11" xfId="0" applyFont="1" applyBorder="1" applyAlignment="1">
      <alignment horizontal="left" vertical="center" wrapText="1" indent="1"/>
    </xf>
    <xf numFmtId="0" fontId="18" fillId="0" borderId="13" xfId="0" applyFont="1" applyBorder="1" applyAlignment="1">
      <alignment horizontal="left" vertical="center" wrapText="1" indent="1"/>
    </xf>
    <xf numFmtId="0" fontId="18" fillId="0" borderId="14" xfId="0" applyFont="1" applyBorder="1" applyAlignment="1">
      <alignment horizontal="left" vertical="center" wrapText="1" indent="1"/>
    </xf>
    <xf numFmtId="0" fontId="18" fillId="0" borderId="15" xfId="0" applyFont="1" applyBorder="1" applyAlignment="1">
      <alignment horizontal="left" vertical="center" wrapText="1" indent="1"/>
    </xf>
    <xf numFmtId="1" fontId="18" fillId="0" borderId="26" xfId="0" applyNumberFormat="1" applyFont="1" applyBorder="1" applyAlignment="1">
      <alignment horizontal="left" vertical="center"/>
    </xf>
    <xf numFmtId="1" fontId="18" fillId="0" borderId="31" xfId="0" applyNumberFormat="1" applyFont="1" applyBorder="1" applyAlignment="1">
      <alignment horizontal="right" vertical="center"/>
    </xf>
    <xf numFmtId="2" fontId="18" fillId="0" borderId="6" xfId="0" applyNumberFormat="1" applyFont="1" applyBorder="1" applyAlignment="1">
      <alignment horizontal="center" vertical="center"/>
    </xf>
    <xf numFmtId="2" fontId="18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164" fontId="21" fillId="0" borderId="0" xfId="0" applyNumberFormat="1" applyFont="1" applyAlignment="1">
      <alignment horizontal="left" vertical="center"/>
    </xf>
    <xf numFmtId="0" fontId="18" fillId="0" borderId="17" xfId="0" applyFont="1" applyBorder="1" applyAlignment="1">
      <alignment horizontal="left" vertical="center" wrapText="1" indent="1"/>
    </xf>
    <xf numFmtId="0" fontId="18" fillId="0" borderId="18" xfId="0" applyFont="1" applyBorder="1" applyAlignment="1">
      <alignment horizontal="left" vertical="center" wrapText="1" indent="1"/>
    </xf>
    <xf numFmtId="0" fontId="18" fillId="0" borderId="13" xfId="0" applyFont="1" applyBorder="1" applyAlignment="1">
      <alignment horizontal="left" vertical="center" wrapText="1" indent="1"/>
    </xf>
    <xf numFmtId="0" fontId="18" fillId="0" borderId="14" xfId="0" applyFont="1" applyBorder="1" applyAlignment="1">
      <alignment horizontal="left" vertical="center" wrapText="1" indent="1"/>
    </xf>
    <xf numFmtId="0" fontId="18" fillId="0" borderId="15" xfId="0" applyFont="1" applyBorder="1" applyAlignment="1">
      <alignment horizontal="left" vertical="center" wrapText="1" indent="1"/>
    </xf>
    <xf numFmtId="0" fontId="18" fillId="0" borderId="7" xfId="0" applyFont="1" applyBorder="1" applyAlignment="1">
      <alignment horizontal="left" vertical="center" wrapText="1" indent="1"/>
    </xf>
    <xf numFmtId="0" fontId="18" fillId="0" borderId="9" xfId="0" applyFont="1" applyBorder="1" applyAlignment="1">
      <alignment horizontal="left" vertical="center" wrapText="1" indent="1"/>
    </xf>
    <xf numFmtId="0" fontId="18" fillId="0" borderId="6" xfId="0" applyFont="1" applyBorder="1" applyAlignment="1">
      <alignment horizontal="left" vertical="center" wrapText="1" indent="1"/>
    </xf>
    <xf numFmtId="0" fontId="18" fillId="0" borderId="11" xfId="0" applyFont="1" applyBorder="1" applyAlignment="1">
      <alignment horizontal="left" vertical="center" wrapText="1" indent="1"/>
    </xf>
    <xf numFmtId="0" fontId="13" fillId="0" borderId="0" xfId="0" applyFont="1">
      <alignment vertical="top"/>
    </xf>
    <xf numFmtId="0" fontId="18" fillId="0" borderId="46" xfId="0" applyFont="1" applyBorder="1" applyAlignment="1">
      <alignment horizontal="left" vertical="center" wrapText="1" indent="1"/>
    </xf>
    <xf numFmtId="0" fontId="18" fillId="0" borderId="47" xfId="0" applyFont="1" applyBorder="1" applyAlignment="1">
      <alignment horizontal="left" vertical="center" wrapText="1" indent="1"/>
    </xf>
    <xf numFmtId="0" fontId="18" fillId="0" borderId="48" xfId="0" applyFont="1" applyBorder="1" applyAlignment="1">
      <alignment horizontal="left" vertical="center" wrapText="1" indent="1"/>
    </xf>
    <xf numFmtId="0" fontId="18" fillId="0" borderId="49" xfId="0" applyFont="1" applyBorder="1" applyAlignment="1">
      <alignment horizontal="left" vertical="center" wrapText="1" indent="1"/>
    </xf>
    <xf numFmtId="0" fontId="18" fillId="0" borderId="37" xfId="0" applyFont="1" applyBorder="1" applyAlignment="1">
      <alignment horizontal="left" vertical="center" wrapText="1" indent="1"/>
    </xf>
    <xf numFmtId="0" fontId="18" fillId="0" borderId="50" xfId="0" applyFont="1" applyBorder="1" applyAlignment="1">
      <alignment horizontal="left" vertical="center" wrapText="1" indent="1"/>
    </xf>
    <xf numFmtId="2" fontId="18" fillId="0" borderId="20" xfId="26" applyNumberFormat="1" applyFont="1" applyFill="1" applyBorder="1" applyAlignment="1">
      <alignment horizontal="right" vertical="center" indent="1"/>
    </xf>
    <xf numFmtId="0" fontId="18" fillId="0" borderId="39" xfId="0" applyFont="1" applyFill="1" applyBorder="1" applyAlignment="1">
      <alignment horizontal="right" vertical="center" wrapText="1"/>
    </xf>
    <xf numFmtId="5" fontId="18" fillId="0" borderId="34" xfId="25" applyNumberFormat="1" applyFont="1" applyFill="1" applyBorder="1" applyAlignment="1">
      <alignment horizontal="left" vertical="center" wrapText="1"/>
    </xf>
    <xf numFmtId="5" fontId="18" fillId="0" borderId="27" xfId="25" applyNumberFormat="1" applyFont="1" applyFill="1" applyBorder="1" applyAlignment="1">
      <alignment horizontal="left" vertical="center"/>
    </xf>
    <xf numFmtId="0" fontId="0" fillId="0" borderId="36" xfId="26" applyFont="1" applyFill="1" applyBorder="1" applyAlignment="1">
      <alignment horizontal="right" vertical="center" indent="1"/>
    </xf>
    <xf numFmtId="4" fontId="0" fillId="0" borderId="38" xfId="12" applyNumberFormat="1" applyFont="1" applyFill="1" applyBorder="1" applyAlignment="1">
      <alignment horizontal="left" vertical="center"/>
    </xf>
    <xf numFmtId="0" fontId="4" fillId="0" borderId="0" xfId="0" applyFont="1">
      <alignment vertical="top"/>
    </xf>
    <xf numFmtId="1" fontId="18" fillId="0" borderId="0" xfId="0" applyNumberFormat="1" applyFont="1" applyBorder="1" applyAlignment="1">
      <alignment horizontal="right" vertical="center"/>
    </xf>
    <xf numFmtId="0" fontId="0" fillId="27" borderId="44" xfId="19" applyFont="1" applyBorder="1" applyAlignment="1">
      <alignment horizontal="right" vertical="center"/>
    </xf>
    <xf numFmtId="4" fontId="0" fillId="2" borderId="23" xfId="6" applyNumberFormat="1" applyFont="1" applyAlignment="1">
      <alignment horizontal="center" vertical="center"/>
    </xf>
    <xf numFmtId="3" fontId="0" fillId="2" borderId="23" xfId="6" applyNumberFormat="1" applyFont="1" applyAlignment="1">
      <alignment horizontal="center" vertical="center"/>
    </xf>
    <xf numFmtId="4" fontId="20" fillId="0" borderId="51" xfId="0" applyNumberFormat="1" applyFont="1" applyBorder="1" applyAlignment="1">
      <alignment horizontal="right" vertical="center"/>
    </xf>
    <xf numFmtId="3" fontId="20" fillId="0" borderId="51" xfId="0" applyNumberFormat="1" applyFont="1" applyBorder="1" applyAlignment="1">
      <alignment horizontal="right" vertical="center"/>
    </xf>
    <xf numFmtId="0" fontId="41" fillId="0" borderId="51" xfId="0" applyFont="1" applyBorder="1" applyAlignment="1">
      <alignment vertical="center"/>
    </xf>
    <xf numFmtId="0" fontId="0" fillId="0" borderId="1" xfId="12" applyFont="1" applyFill="1" applyBorder="1" applyAlignment="1">
      <alignment horizontal="right" vertical="center" wrapText="1"/>
    </xf>
    <xf numFmtId="0" fontId="0" fillId="0" borderId="19" xfId="12" applyFont="1" applyFill="1" applyBorder="1" applyAlignment="1">
      <alignment horizontal="right" vertical="center" wrapText="1"/>
    </xf>
    <xf numFmtId="2" fontId="18" fillId="0" borderId="7" xfId="25" applyNumberFormat="1" applyFont="1" applyFill="1" applyBorder="1" applyAlignment="1">
      <alignment horizontal="center" vertical="center"/>
    </xf>
    <xf numFmtId="4" fontId="0" fillId="0" borderId="7" xfId="13" applyNumberFormat="1" applyFont="1" applyFill="1" applyBorder="1" applyAlignment="1">
      <alignment horizontal="center" vertical="center"/>
    </xf>
    <xf numFmtId="3" fontId="0" fillId="0" borderId="7" xfId="25" applyNumberFormat="1" applyFont="1" applyFill="1" applyBorder="1" applyAlignment="1">
      <alignment vertical="center"/>
    </xf>
    <xf numFmtId="3" fontId="0" fillId="0" borderId="9" xfId="26" applyNumberFormat="1" applyFont="1" applyFill="1" applyBorder="1" applyAlignment="1">
      <alignment vertical="center"/>
    </xf>
    <xf numFmtId="3" fontId="0" fillId="0" borderId="11" xfId="26" applyNumberFormat="1" applyFont="1" applyFill="1" applyBorder="1" applyAlignment="1">
      <alignment vertical="center"/>
    </xf>
    <xf numFmtId="3" fontId="0" fillId="0" borderId="18" xfId="26" applyNumberFormat="1" applyFont="1" applyFill="1" applyBorder="1" applyAlignment="1">
      <alignment vertical="center"/>
    </xf>
    <xf numFmtId="2" fontId="18" fillId="0" borderId="20" xfId="26" applyNumberFormat="1" applyFont="1" applyFill="1" applyBorder="1" applyAlignment="1">
      <alignment horizontal="center" vertical="center"/>
    </xf>
    <xf numFmtId="3" fontId="4" fillId="0" borderId="39" xfId="26" applyNumberFormat="1" applyFont="1" applyFill="1" applyBorder="1" applyAlignment="1">
      <alignment vertical="center"/>
    </xf>
    <xf numFmtId="3" fontId="4" fillId="0" borderId="39" xfId="0" applyNumberFormat="1" applyFont="1" applyFill="1" applyBorder="1" applyAlignment="1">
      <alignment vertical="center"/>
    </xf>
    <xf numFmtId="3" fontId="4" fillId="0" borderId="42" xfId="26" applyNumberFormat="1" applyFont="1" applyFill="1" applyBorder="1" applyAlignment="1">
      <alignment vertical="center"/>
    </xf>
    <xf numFmtId="4" fontId="0" fillId="0" borderId="6" xfId="26" applyNumberFormat="1" applyFont="1" applyFill="1" applyBorder="1" applyAlignment="1">
      <alignment horizontal="center" vertical="center"/>
    </xf>
    <xf numFmtId="3" fontId="4" fillId="0" borderId="41" xfId="31" applyNumberFormat="1" applyFont="1" applyBorder="1" applyAlignment="1">
      <alignment horizontal="right" vertical="center"/>
    </xf>
    <xf numFmtId="0" fontId="4" fillId="0" borderId="0" xfId="0" applyNumberFormat="1" applyFont="1" applyAlignment="1">
      <alignment vertical="center"/>
    </xf>
    <xf numFmtId="0" fontId="4" fillId="0" borderId="6" xfId="31" applyNumberFormat="1" applyFont="1" applyBorder="1" applyAlignment="1">
      <alignment horizontal="left" vertical="center"/>
    </xf>
    <xf numFmtId="3" fontId="0" fillId="0" borderId="53" xfId="6" applyNumberFormat="1" applyFont="1" applyFill="1" applyBorder="1" applyAlignment="1">
      <alignment vertical="center"/>
    </xf>
    <xf numFmtId="3" fontId="4" fillId="34" borderId="6" xfId="22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51" xfId="0" applyFont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top"/>
    </xf>
    <xf numFmtId="0" fontId="0" fillId="0" borderId="0" xfId="0" applyFont="1" applyAlignment="1">
      <alignment horizontal="left" vertical="center"/>
    </xf>
    <xf numFmtId="5" fontId="0" fillId="0" borderId="0" xfId="0" applyNumberFormat="1" applyFont="1" applyAlignment="1">
      <alignment horizontal="left" vertical="center"/>
    </xf>
    <xf numFmtId="5" fontId="0" fillId="0" borderId="0" xfId="0" applyNumberFormat="1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2" fontId="0" fillId="0" borderId="0" xfId="0" applyNumberFormat="1" applyFont="1">
      <alignment vertical="top"/>
    </xf>
    <xf numFmtId="0" fontId="0" fillId="0" borderId="0" xfId="0" applyFont="1" applyAlignment="1">
      <alignment horizontal="left"/>
    </xf>
    <xf numFmtId="0" fontId="0" fillId="0" borderId="26" xfId="0" applyFont="1" applyBorder="1" applyAlignment="1">
      <alignment horizontal="right" vertical="center"/>
    </xf>
    <xf numFmtId="0" fontId="0" fillId="0" borderId="0" xfId="0" applyFont="1" applyAlignment="1">
      <alignment horizontal="right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right" vertical="center" wrapText="1"/>
    </xf>
    <xf numFmtId="0" fontId="0" fillId="0" borderId="0" xfId="0" applyFont="1" applyAlignment="1">
      <alignment vertical="top" wrapText="1"/>
    </xf>
    <xf numFmtId="0" fontId="0" fillId="0" borderId="8" xfId="0" applyFont="1" applyFill="1" applyBorder="1" applyAlignment="1">
      <alignment horizontal="center" vertical="center"/>
    </xf>
    <xf numFmtId="3" fontId="0" fillId="0" borderId="7" xfId="0" applyNumberFormat="1" applyFont="1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/>
    </xf>
    <xf numFmtId="3" fontId="0" fillId="0" borderId="6" xfId="0" applyNumberFormat="1" applyFont="1" applyFill="1" applyBorder="1" applyAlignment="1">
      <alignment vertical="center"/>
    </xf>
    <xf numFmtId="3" fontId="0" fillId="0" borderId="0" xfId="0" applyNumberFormat="1" applyFont="1" applyAlignment="1">
      <alignment horizontal="right" vertical="top"/>
    </xf>
    <xf numFmtId="4" fontId="0" fillId="0" borderId="0" xfId="0" applyNumberFormat="1" applyFont="1">
      <alignment vertical="top"/>
    </xf>
    <xf numFmtId="0" fontId="42" fillId="0" borderId="0" xfId="0" applyFont="1">
      <alignment vertical="top"/>
    </xf>
    <xf numFmtId="0" fontId="0" fillId="0" borderId="16" xfId="0" applyFont="1" applyFill="1" applyBorder="1" applyAlignment="1">
      <alignment horizontal="center" vertical="center"/>
    </xf>
    <xf numFmtId="3" fontId="0" fillId="0" borderId="17" xfId="0" applyNumberFormat="1" applyFont="1" applyFill="1" applyBorder="1" applyAlignment="1">
      <alignment vertical="center"/>
    </xf>
    <xf numFmtId="0" fontId="0" fillId="0" borderId="31" xfId="0" applyFont="1" applyFill="1" applyBorder="1" applyAlignment="1">
      <alignment horizontal="right" vertical="center"/>
    </xf>
    <xf numFmtId="0" fontId="0" fillId="0" borderId="43" xfId="0" applyFont="1" applyBorder="1" applyAlignment="1">
      <alignment horizontal="right" vertical="center"/>
    </xf>
    <xf numFmtId="0" fontId="0" fillId="0" borderId="33" xfId="0" applyFont="1" applyBorder="1" applyAlignment="1">
      <alignment horizontal="center" vertical="center"/>
    </xf>
    <xf numFmtId="3" fontId="0" fillId="0" borderId="40" xfId="0" applyNumberFormat="1" applyFont="1" applyBorder="1" applyAlignment="1">
      <alignment vertical="center"/>
    </xf>
    <xf numFmtId="3" fontId="0" fillId="0" borderId="0" xfId="0" applyNumberFormat="1" applyFont="1" applyAlignment="1">
      <alignment vertical="center"/>
    </xf>
    <xf numFmtId="3" fontId="0" fillId="0" borderId="0" xfId="0" applyNumberFormat="1" applyFont="1" applyAlignment="1">
      <alignment horizontal="right" vertical="center"/>
    </xf>
    <xf numFmtId="3" fontId="0" fillId="0" borderId="45" xfId="0" applyNumberFormat="1" applyFont="1" applyBorder="1" applyAlignment="1">
      <alignment vertical="center"/>
    </xf>
    <xf numFmtId="3" fontId="0" fillId="0" borderId="21" xfId="0" applyNumberFormat="1" applyFont="1" applyBorder="1" applyAlignment="1">
      <alignment vertical="center"/>
    </xf>
    <xf numFmtId="3" fontId="0" fillId="0" borderId="21" xfId="0" applyNumberFormat="1" applyFont="1" applyBorder="1" applyAlignment="1">
      <alignment horizontal="right" vertical="center"/>
    </xf>
    <xf numFmtId="3" fontId="0" fillId="0" borderId="0" xfId="0" applyNumberFormat="1" applyFont="1">
      <alignment vertical="top"/>
    </xf>
    <xf numFmtId="3" fontId="0" fillId="0" borderId="0" xfId="0" applyNumberFormat="1" applyFont="1" applyAlignment="1">
      <alignment horizontal="right"/>
    </xf>
    <xf numFmtId="0" fontId="0" fillId="0" borderId="2" xfId="0" applyFont="1" applyBorder="1" applyAlignment="1">
      <alignment horizontal="right" vertical="center" wrapText="1" indent="1"/>
    </xf>
    <xf numFmtId="0" fontId="0" fillId="0" borderId="1" xfId="0" applyFont="1" applyBorder="1" applyAlignment="1">
      <alignment horizontal="right" vertical="center" wrapText="1" indent="1"/>
    </xf>
    <xf numFmtId="0" fontId="0" fillId="0" borderId="3" xfId="0" applyFont="1" applyBorder="1" applyAlignment="1">
      <alignment horizontal="left" vertical="center" indent="1"/>
    </xf>
    <xf numFmtId="0" fontId="0" fillId="0" borderId="4" xfId="0" applyFont="1" applyBorder="1" applyAlignment="1">
      <alignment horizontal="left" vertical="center" wrapText="1" indent="1"/>
    </xf>
    <xf numFmtId="0" fontId="0" fillId="0" borderId="5" xfId="0" applyFont="1" applyBorder="1" applyAlignment="1">
      <alignment horizontal="left" vertical="center" wrapText="1" indent="1"/>
    </xf>
    <xf numFmtId="0" fontId="0" fillId="0" borderId="0" xfId="0" applyFont="1" applyAlignment="1">
      <alignment horizontal="center" wrapText="1"/>
    </xf>
    <xf numFmtId="0" fontId="0" fillId="0" borderId="39" xfId="0" applyFont="1" applyFill="1" applyBorder="1" applyAlignment="1">
      <alignment horizontal="right" vertical="center" wrapText="1"/>
    </xf>
    <xf numFmtId="0" fontId="0" fillId="0" borderId="35" xfId="0" applyFont="1" applyBorder="1" applyAlignment="1">
      <alignment horizontal="right" vertical="center"/>
    </xf>
    <xf numFmtId="0" fontId="0" fillId="0" borderId="37" xfId="0" applyFont="1" applyFill="1" applyBorder="1" applyAlignment="1">
      <alignment horizontal="left" indent="1"/>
    </xf>
    <xf numFmtId="0" fontId="0" fillId="0" borderId="37" xfId="0" applyFont="1" applyFill="1" applyBorder="1">
      <alignment vertical="top"/>
    </xf>
    <xf numFmtId="0" fontId="0" fillId="0" borderId="37" xfId="0" applyFont="1" applyFill="1" applyBorder="1" applyAlignment="1">
      <alignment horizontal="right" vertical="center"/>
    </xf>
    <xf numFmtId="164" fontId="0" fillId="0" borderId="0" xfId="0" applyNumberFormat="1" applyFont="1" applyAlignment="1">
      <alignment horizontal="left" vertical="center" indent="1"/>
    </xf>
    <xf numFmtId="0" fontId="0" fillId="0" borderId="0" xfId="0" applyFont="1" applyAlignment="1">
      <alignment horizontal="left" vertical="center" indent="1"/>
    </xf>
    <xf numFmtId="0" fontId="0" fillId="0" borderId="0" xfId="0" applyFont="1" applyAlignment="1">
      <alignment horizontal="left" indent="1"/>
    </xf>
    <xf numFmtId="2" fontId="18" fillId="0" borderId="32" xfId="0" applyNumberFormat="1" applyFont="1" applyBorder="1" applyAlignment="1">
      <alignment horizontal="center" vertical="center"/>
    </xf>
    <xf numFmtId="0" fontId="8" fillId="0" borderId="54" xfId="0" applyFont="1" applyBorder="1" applyAlignment="1">
      <alignment horizontal="right" vertical="center" wrapText="1"/>
    </xf>
    <xf numFmtId="5" fontId="18" fillId="0" borderId="1" xfId="0" applyNumberFormat="1" applyFont="1" applyBorder="1" applyAlignment="1">
      <alignment horizontal="left" vertical="center" wrapText="1"/>
    </xf>
    <xf numFmtId="5" fontId="18" fillId="0" borderId="19" xfId="0" applyNumberFormat="1" applyFont="1" applyBorder="1" applyAlignment="1">
      <alignment horizontal="left" vertical="center"/>
    </xf>
    <xf numFmtId="0" fontId="0" fillId="0" borderId="0" xfId="0" applyNumberFormat="1" applyFont="1">
      <alignment vertical="top"/>
    </xf>
    <xf numFmtId="0" fontId="4" fillId="33" borderId="6" xfId="40" applyFont="1" applyBorder="1" applyAlignment="1">
      <alignment horizontal="left" vertical="center"/>
    </xf>
    <xf numFmtId="164" fontId="4" fillId="33" borderId="6" xfId="40" applyNumberFormat="1" applyFont="1" applyBorder="1" applyAlignment="1">
      <alignment horizontal="left" vertical="center"/>
    </xf>
    <xf numFmtId="5" fontId="4" fillId="33" borderId="6" xfId="40" applyNumberFormat="1" applyFont="1" applyBorder="1" applyAlignment="1">
      <alignment horizontal="left" vertical="center"/>
    </xf>
    <xf numFmtId="49" fontId="4" fillId="33" borderId="6" xfId="40" applyNumberFormat="1" applyFont="1" applyBorder="1" applyAlignment="1">
      <alignment horizontal="left" vertical="center"/>
    </xf>
    <xf numFmtId="0" fontId="4" fillId="33" borderId="13" xfId="40" applyFont="1" applyBorder="1" applyAlignment="1">
      <alignment horizontal="left" vertical="top"/>
    </xf>
    <xf numFmtId="0" fontId="4" fillId="33" borderId="14" xfId="40" applyFont="1" applyBorder="1" applyAlignment="1">
      <alignment horizontal="left" vertical="top"/>
    </xf>
    <xf numFmtId="0" fontId="4" fillId="33" borderId="52" xfId="40" applyFont="1" applyBorder="1" applyAlignment="1">
      <alignment horizontal="left" vertical="top"/>
    </xf>
    <xf numFmtId="1" fontId="4" fillId="33" borderId="6" xfId="40" applyNumberFormat="1" applyFont="1" applyBorder="1" applyAlignment="1">
      <alignment horizontal="center" vertical="center"/>
    </xf>
    <xf numFmtId="0" fontId="4" fillId="33" borderId="6" xfId="40" applyFont="1" applyBorder="1" applyAlignment="1">
      <alignment horizontal="center" vertical="center"/>
    </xf>
    <xf numFmtId="0" fontId="4" fillId="34" borderId="6" xfId="22" applyNumberFormat="1" applyFont="1" applyBorder="1" applyAlignment="1">
      <alignment horizontal="left" vertical="center"/>
    </xf>
    <xf numFmtId="5" fontId="18" fillId="34" borderId="6" xfId="22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horizontal="right" vertical="center" indent="1"/>
    </xf>
    <xf numFmtId="1" fontId="39" fillId="39" borderId="0" xfId="26" applyNumberFormat="1" applyFont="1" applyFill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center" vertical="center"/>
    </xf>
    <xf numFmtId="0" fontId="0" fillId="0" borderId="0" xfId="0" applyFont="1" applyBorder="1">
      <alignment vertical="top"/>
    </xf>
    <xf numFmtId="3" fontId="0" fillId="0" borderId="0" xfId="0" applyNumberFormat="1" applyFont="1" applyBorder="1">
      <alignment vertical="top"/>
    </xf>
    <xf numFmtId="3" fontId="0" fillId="0" borderId="0" xfId="0" applyNumberFormat="1" applyFont="1" applyBorder="1" applyAlignment="1">
      <alignment horizontal="right"/>
    </xf>
    <xf numFmtId="0" fontId="0" fillId="0" borderId="0" xfId="0" applyFont="1" applyAlignment="1">
      <alignment vertical="top"/>
    </xf>
    <xf numFmtId="1" fontId="2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top"/>
    </xf>
    <xf numFmtId="0" fontId="0" fillId="0" borderId="51" xfId="0" applyFont="1" applyBorder="1">
      <alignment vertical="top"/>
    </xf>
    <xf numFmtId="0" fontId="0" fillId="0" borderId="12" xfId="0" applyFont="1" applyBorder="1" applyAlignment="1">
      <alignment horizontal="right" vertical="center" wrapText="1" indent="1"/>
    </xf>
    <xf numFmtId="0" fontId="0" fillId="0" borderId="3" xfId="0" applyFont="1" applyBorder="1" applyAlignment="1">
      <alignment horizontal="left" vertical="center" wrapText="1" indent="1"/>
    </xf>
    <xf numFmtId="0" fontId="0" fillId="0" borderId="4" xfId="0" applyFont="1" applyBorder="1" applyAlignment="1">
      <alignment horizontal="left" vertical="center" wrapText="1" indent="1"/>
    </xf>
    <xf numFmtId="0" fontId="0" fillId="0" borderId="5" xfId="0" applyFont="1" applyBorder="1" applyAlignment="1">
      <alignment horizontal="left" vertical="center" wrapText="1" indent="1"/>
    </xf>
    <xf numFmtId="0" fontId="0" fillId="0" borderId="51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42" fillId="0" borderId="51" xfId="0" applyFont="1" applyBorder="1" applyAlignment="1">
      <alignment horizontal="left" vertical="center"/>
    </xf>
    <xf numFmtId="0" fontId="0" fillId="0" borderId="56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35" xfId="0" applyFont="1" applyBorder="1" applyAlignment="1">
      <alignment horizontal="right" vertical="center" shrinkToFit="1"/>
    </xf>
    <xf numFmtId="4" fontId="0" fillId="0" borderId="49" xfId="0" applyNumberFormat="1" applyFont="1" applyBorder="1" applyAlignment="1">
      <alignment horizontal="center" vertical="center"/>
    </xf>
    <xf numFmtId="0" fontId="0" fillId="0" borderId="55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 indent="1"/>
    </xf>
    <xf numFmtId="165" fontId="0" fillId="0" borderId="0" xfId="0" applyNumberFormat="1" applyFont="1" applyBorder="1" applyAlignment="1">
      <alignment horizontal="right" vertical="center" wrapText="1" indent="1"/>
    </xf>
    <xf numFmtId="165" fontId="0" fillId="0" borderId="0" xfId="0" applyNumberFormat="1" applyFont="1" applyBorder="1" applyAlignment="1">
      <alignment horizontal="right" vertical="center"/>
    </xf>
    <xf numFmtId="4" fontId="0" fillId="0" borderId="0" xfId="0" applyNumberFormat="1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51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/>
    </xf>
    <xf numFmtId="176" fontId="20" fillId="0" borderId="51" xfId="0" applyNumberFormat="1" applyFont="1" applyBorder="1" applyAlignment="1">
      <alignment horizontal="right" vertical="center"/>
    </xf>
    <xf numFmtId="0" fontId="43" fillId="40" borderId="51" xfId="0" applyFont="1" applyFill="1" applyBorder="1" applyAlignment="1">
      <alignment horizontal="left" vertical="center"/>
    </xf>
    <xf numFmtId="0" fontId="0" fillId="40" borderId="0" xfId="0" applyFont="1" applyFill="1" applyBorder="1">
      <alignment vertical="top"/>
    </xf>
    <xf numFmtId="0" fontId="0" fillId="40" borderId="51" xfId="0" applyFont="1" applyFill="1" applyBorder="1">
      <alignment vertical="top"/>
    </xf>
    <xf numFmtId="0" fontId="0" fillId="41" borderId="51" xfId="0" applyFont="1" applyFill="1" applyBorder="1" applyAlignment="1">
      <alignment vertical="top" wrapText="1"/>
    </xf>
    <xf numFmtId="0" fontId="0" fillId="41" borderId="0" xfId="0" applyFont="1" applyFill="1" applyBorder="1" applyAlignment="1">
      <alignment vertical="top" wrapText="1"/>
    </xf>
    <xf numFmtId="0" fontId="42" fillId="41" borderId="51" xfId="0" applyFont="1" applyFill="1" applyBorder="1" applyAlignment="1">
      <alignment horizontal="left" vertical="center"/>
    </xf>
    <xf numFmtId="0" fontId="0" fillId="41" borderId="0" xfId="0" applyFont="1" applyFill="1" applyBorder="1" applyAlignment="1">
      <alignment vertical="center"/>
    </xf>
  </cellXfs>
  <cellStyles count="44">
    <cellStyle name="Dodělat" xfId="3" xr:uid="{A4069DFC-30F7-4076-BCE7-2EDC7E34E5F1}"/>
    <cellStyle name="Důležité" xfId="4" xr:uid="{C3DCA379-056C-466A-9FB3-C911F0892248}"/>
    <cellStyle name="Filtr" xfId="23" xr:uid="{73B67B79-72E3-4F49-83CC-F7F04D4D54F1}"/>
    <cellStyle name="Hyperlink" xfId="28" builtinId="8" customBuiltin="1"/>
    <cellStyle name="Chyba" xfId="5" xr:uid="{2D018333-66C4-47BE-8A14-21FC2545F978}"/>
    <cellStyle name="Klik" xfId="21" xr:uid="{153FB3D8-CA72-437E-9A1D-E827B0F807DE}"/>
    <cellStyle name="Klik-vzorec" xfId="11" xr:uid="{6B6AAE5C-FEBD-484E-956E-FCD5E1439BC7}"/>
    <cellStyle name="Kontrolovat" xfId="6" xr:uid="{59012BFB-5AF3-4CFE-A1A4-7BB6A4350473}"/>
    <cellStyle name="Má název" xfId="29" xr:uid="{8EF0DCB7-BCEF-4B7E-8EC1-3CE9F696B85C}"/>
    <cellStyle name="Nadpis" xfId="7" xr:uid="{6AE4C087-C5BF-4C96-8E5C-4467D1C71761}"/>
    <cellStyle name="Nápis" xfId="30" xr:uid="{AB05C29B-D7AC-49C7-866E-4DA2DA5EF610}"/>
    <cellStyle name="Nast.param." xfId="8" xr:uid="{6DBAC47D-8622-47BD-8ACF-3D1EF31CECEB}"/>
    <cellStyle name="Návod" xfId="9" xr:uid="{DC69E073-F53C-47F1-93C7-141F9177214C}"/>
    <cellStyle name="NE!" xfId="10" xr:uid="{51B5FB14-64C5-4910-9E2A-31418D96E41E}"/>
    <cellStyle name="Neutral" xfId="1" builtinId="28" customBuiltin="1"/>
    <cellStyle name="Norm" xfId="31" xr:uid="{C0B5BB2B-97AA-4B26-9A24-3D7D696F2748}"/>
    <cellStyle name="Normal" xfId="0" builtinId="0" customBuiltin="1"/>
    <cellStyle name="Note" xfId="2" builtinId="10" customBuiltin="1"/>
    <cellStyle name="Odhad" xfId="32" xr:uid="{59B60F75-3AC2-45A7-9626-183F78198266}"/>
    <cellStyle name="Odkaz" xfId="12" xr:uid="{99E38E28-6032-4620-BCA2-0ADF468D6AD1}"/>
    <cellStyle name="Odkaz List" xfId="13" xr:uid="{4411F5A8-18CA-4F62-9E6D-1BB89B975356}"/>
    <cellStyle name="OK!" xfId="14" xr:uid="{8BBAC8F0-2966-4DA0-BA8B-99CA95F91442}"/>
    <cellStyle name="Podnět" xfId="15" xr:uid="{50544A54-A12A-4BD5-B106-653C6A0F7AFE}"/>
    <cellStyle name="Povinné" xfId="16" xr:uid="{B5EDCA43-A2E3-4F0B-A4AC-392BA64A77FE}"/>
    <cellStyle name="Pozor!" xfId="17" xr:uid="{6194CF37-B34C-40EB-9A52-D1516B8A05EF}"/>
    <cellStyle name="Pro makro" xfId="18" xr:uid="{6895C87D-E490-480E-A16A-40CA60495F69}"/>
    <cellStyle name="S komentářem" xfId="19" xr:uid="{FFC4E1F9-5A28-4758-B7B3-F598C0ACB436}"/>
    <cellStyle name="Smazat" xfId="33" xr:uid="{856AD33A-0B22-41AC-8C4C-16F1685E406F}"/>
    <cellStyle name="Speciální" xfId="20" xr:uid="{BAFCF58A-BEC4-4517-A3B4-D789611E93BF}"/>
    <cellStyle name="St.nemění" xfId="34" xr:uid="{25835C5B-AC8F-4013-9538-9E822419C88C}"/>
    <cellStyle name="Tlačítko v buňce" xfId="35" xr:uid="{D69201CA-A22F-4E3B-9B35-514AF33EBE3A}"/>
    <cellStyle name="Upozornění" xfId="36" xr:uid="{5FDF3A3D-CFA8-4EAA-BA17-28AEBF343581}"/>
    <cellStyle name="Upraveno" xfId="37" xr:uid="{4932F985-31C2-42F1-9B2E-0461AB33D23B}"/>
    <cellStyle name="Vst.výběr" xfId="38" xr:uid="{8D107A96-F90B-41B8-8DE4-239F06EB029C}"/>
    <cellStyle name="Vstup s kom." xfId="39" xr:uid="{FB37562E-E288-49A7-AD7B-9B614EC0895F}"/>
    <cellStyle name="Vstup2" xfId="40" xr:uid="{0CF4BCAB-9C52-4507-A0DB-138BE4027D91}"/>
    <cellStyle name="Vstupní" xfId="22" xr:uid="{B44B8BAD-921E-452D-BBBD-212D7EB4350A}"/>
    <cellStyle name="Výsledek" xfId="41" xr:uid="{CACE9E5C-576D-4AA9-88FC-4013C3FEB595}"/>
    <cellStyle name="VzOdkazExt" xfId="24" xr:uid="{159BF642-F87A-4BAD-994C-420C810E7BB7}"/>
    <cellStyle name="VzOdkazList" xfId="25" xr:uid="{81FF7C21-1358-4298-BF75-27FF708E95F0}"/>
    <cellStyle name="Vzorec" xfId="26" xr:uid="{2DD19FAE-0525-484A-9A59-9C7AC81C630D}"/>
    <cellStyle name="VzorecDyn" xfId="27" xr:uid="{F531D79C-C544-429E-ACEF-F277BE66180D}"/>
    <cellStyle name="VzProMakro" xfId="42" xr:uid="{340F4C62-E7E1-46C9-98FF-A3D7EA0EC8CC}"/>
    <cellStyle name="Zkontrolovat" xfId="43" xr:uid="{75F8BCA0-CD18-43C0-8187-0AAA1E243263}"/>
  </cellStyles>
  <dxfs count="41"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ont>
        <b/>
        <i val="0"/>
        <color theme="0"/>
      </font>
      <fill>
        <patternFill>
          <bgColor rgb="FFFF0000"/>
        </patternFill>
      </fill>
    </dxf>
    <dxf>
      <numFmt numFmtId="167" formatCode="#"/>
    </dxf>
    <dxf>
      <numFmt numFmtId="167" formatCode="#"/>
    </dxf>
    <dxf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7BF3C1AE-85BF-46A3-8953-973E0F61CB36}">
      <tableStyleElement type="wholeTable" dxfId="40"/>
      <tableStyleElement type="headerRow" dxfId="3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</xdr:row>
      <xdr:rowOff>209548</xdr:rowOff>
    </xdr:from>
    <xdr:to>
      <xdr:col>14</xdr:col>
      <xdr:colOff>190500</xdr:colOff>
      <xdr:row>8</xdr:row>
      <xdr:rowOff>133349</xdr:rowOff>
    </xdr:to>
    <xdr:sp macro="" textlink="">
      <xdr:nvSpPr>
        <xdr:cNvPr id="2" name="Bublinový popisek: čárový 1">
          <a:extLst>
            <a:ext uri="{FF2B5EF4-FFF2-40B4-BE49-F238E27FC236}">
              <a16:creationId xmlns:a16="http://schemas.microsoft.com/office/drawing/2014/main" id="{8A702738-006D-4B88-8120-9019F4EDD255}"/>
            </a:ext>
          </a:extLst>
        </xdr:cNvPr>
        <xdr:cNvSpPr/>
      </xdr:nvSpPr>
      <xdr:spPr>
        <a:xfrm>
          <a:off x="6734175" y="1609723"/>
          <a:ext cx="3524250" cy="419101"/>
        </a:xfrm>
        <a:prstGeom prst="borderCallout1">
          <a:avLst>
            <a:gd name="adj1" fmla="val 43750"/>
            <a:gd name="adj2" fmla="val 5150"/>
            <a:gd name="adj3" fmla="val -19961"/>
            <a:gd name="adj4" fmla="val -113264"/>
          </a:avLst>
        </a:prstGeom>
        <a:ln>
          <a:tailEnd type="triangle" w="lg" len="lg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cs-CZ" sz="1100">
              <a:latin typeface="Arial" panose="020B0604020202020204" pitchFamily="34" charset="0"/>
              <a:cs typeface="Arial" panose="020B0604020202020204" pitchFamily="34" charset="0"/>
            </a:rPr>
            <a:t>Každý rok je třeba udělat novou tabulku výkazů. Sem uveďte aktuální</a:t>
          </a:r>
          <a:r>
            <a:rPr lang="cs-CZ" sz="1100" baseline="0">
              <a:latin typeface="Arial" panose="020B0604020202020204" pitchFamily="34" charset="0"/>
              <a:cs typeface="Arial" panose="020B0604020202020204" pitchFamily="34" charset="0"/>
            </a:rPr>
            <a:t> rok</a:t>
          </a:r>
          <a:endParaRPr lang="cs-CZ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 editAs="oneCell">
    <xdr:from>
      <xdr:col>9</xdr:col>
      <xdr:colOff>19049</xdr:colOff>
      <xdr:row>23</xdr:row>
      <xdr:rowOff>161925</xdr:rowOff>
    </xdr:from>
    <xdr:to>
      <xdr:col>14</xdr:col>
      <xdr:colOff>381000</xdr:colOff>
      <xdr:row>26</xdr:row>
      <xdr:rowOff>267335</xdr:rowOff>
    </xdr:to>
    <xdr:sp macro="" textlink="">
      <xdr:nvSpPr>
        <xdr:cNvPr id="10" name="Callout: Bent Line 9">
          <a:extLst>
            <a:ext uri="{FF2B5EF4-FFF2-40B4-BE49-F238E27FC236}">
              <a16:creationId xmlns:a16="http://schemas.microsoft.com/office/drawing/2014/main" id="{B4620389-2AFE-4714-B102-8C17B7C1F65E}"/>
            </a:ext>
          </a:extLst>
        </xdr:cNvPr>
        <xdr:cNvSpPr/>
      </xdr:nvSpPr>
      <xdr:spPr>
        <a:xfrm>
          <a:off x="6753224" y="5257800"/>
          <a:ext cx="3695701" cy="695960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56142"/>
            <a:gd name="adj6" fmla="val -127662"/>
          </a:avLst>
        </a:prstGeom>
        <a:solidFill>
          <a:srgbClr val="FFFF00"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400" b="1">
              <a:solidFill>
                <a:srgbClr val="FF0000">
                  <a:alpha val="88000"/>
                </a:srgbClr>
              </a:solidFill>
            </a:rPr>
            <a:t>Žluté buňky jsou kontrolní - nesmí vyjít záporné číslo, u dovolené nesmí</a:t>
          </a:r>
          <a:r>
            <a:rPr lang="cs-CZ" sz="1400" b="1" baseline="0">
              <a:solidFill>
                <a:srgbClr val="FF0000">
                  <a:alpha val="88000"/>
                </a:srgbClr>
              </a:solidFill>
            </a:rPr>
            <a:t> být menší než mínus 0,5. Tato kontrola je v každém listu</a:t>
          </a:r>
          <a:endParaRPr lang="cs-CZ" sz="1400" b="1">
            <a:solidFill>
              <a:srgbClr val="FF0000">
                <a:alpha val="88000"/>
              </a:srgbClr>
            </a:solidFill>
          </a:endParaRPr>
        </a:p>
      </xdr:txBody>
    </xdr:sp>
    <xdr:clientData fPrintsWithSheet="0"/>
  </xdr:twoCellAnchor>
  <xdr:twoCellAnchor editAs="oneCell">
    <xdr:from>
      <xdr:col>9</xdr:col>
      <xdr:colOff>38100</xdr:colOff>
      <xdr:row>10</xdr:row>
      <xdr:rowOff>333375</xdr:rowOff>
    </xdr:from>
    <xdr:to>
      <xdr:col>13</xdr:col>
      <xdr:colOff>590550</xdr:colOff>
      <xdr:row>13</xdr:row>
      <xdr:rowOff>107477</xdr:rowOff>
    </xdr:to>
    <xdr:sp macro="" textlink="">
      <xdr:nvSpPr>
        <xdr:cNvPr id="4" name="Callout: Bent Line 3">
          <a:extLst>
            <a:ext uri="{FF2B5EF4-FFF2-40B4-BE49-F238E27FC236}">
              <a16:creationId xmlns:a16="http://schemas.microsoft.com/office/drawing/2014/main" id="{B7CBF9EF-4486-138F-4535-E17460B8578A}"/>
            </a:ext>
          </a:extLst>
        </xdr:cNvPr>
        <xdr:cNvSpPr/>
      </xdr:nvSpPr>
      <xdr:spPr>
        <a:xfrm>
          <a:off x="6772275" y="2828925"/>
          <a:ext cx="3219450" cy="555152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77208"/>
            <a:gd name="adj6" fmla="val -5149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Do této tabulky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nic nepište.</a:t>
          </a:r>
        </a:p>
        <a:p>
          <a:pPr algn="l"/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Zde se zobrazí vyplněné hodnoty z jednotlivých měsíčních výkaz; (listů).</a:t>
          </a:r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</xdr:txBody>
    </xdr:sp>
    <xdr:clientData fPrintsWithSheet="0"/>
  </xdr:twoCellAnchor>
  <xdr:twoCellAnchor editAs="oneCell">
    <xdr:from>
      <xdr:col>9</xdr:col>
      <xdr:colOff>19050</xdr:colOff>
      <xdr:row>5</xdr:row>
      <xdr:rowOff>9525</xdr:rowOff>
    </xdr:from>
    <xdr:to>
      <xdr:col>13</xdr:col>
      <xdr:colOff>495300</xdr:colOff>
      <xdr:row>6</xdr:row>
      <xdr:rowOff>163850</xdr:rowOff>
    </xdr:to>
    <xdr:sp macro="" textlink="">
      <xdr:nvSpPr>
        <xdr:cNvPr id="5" name="Callout: Bent Line 4">
          <a:extLst>
            <a:ext uri="{FF2B5EF4-FFF2-40B4-BE49-F238E27FC236}">
              <a16:creationId xmlns:a16="http://schemas.microsoft.com/office/drawing/2014/main" id="{5F02CD61-2110-1ACC-248D-27B7DDBFB959}"/>
            </a:ext>
          </a:extLst>
        </xdr:cNvPr>
        <xdr:cNvSpPr/>
      </xdr:nvSpPr>
      <xdr:spPr>
        <a:xfrm>
          <a:off x="6753225" y="1181100"/>
          <a:ext cx="3143250" cy="382925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97566"/>
            <a:gd name="adj6" fmla="val -12750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P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rohlášení může podepsat ten, kdo není zaměstnán ani nemá živnost (ale někdy je to složitější)</a:t>
          </a:r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</xdr:txBody>
    </xdr:sp>
    <xdr:clientData fPrintsWithSheet="0"/>
  </xdr:twoCellAnchor>
  <xdr:twoCellAnchor>
    <xdr:from>
      <xdr:col>9</xdr:col>
      <xdr:colOff>9523</xdr:colOff>
      <xdr:row>8</xdr:row>
      <xdr:rowOff>161925</xdr:rowOff>
    </xdr:from>
    <xdr:to>
      <xdr:col>16</xdr:col>
      <xdr:colOff>133350</xdr:colOff>
      <xdr:row>9</xdr:row>
      <xdr:rowOff>228600</xdr:rowOff>
    </xdr:to>
    <xdr:sp macro="" textlink="">
      <xdr:nvSpPr>
        <xdr:cNvPr id="17" name="Bublinový popisek: čárový 1">
          <a:extLst>
            <a:ext uri="{FF2B5EF4-FFF2-40B4-BE49-F238E27FC236}">
              <a16:creationId xmlns:a16="http://schemas.microsoft.com/office/drawing/2014/main" id="{001C8473-440E-4A56-BE00-04BA95C28880}"/>
            </a:ext>
          </a:extLst>
        </xdr:cNvPr>
        <xdr:cNvSpPr/>
      </xdr:nvSpPr>
      <xdr:spPr>
        <a:xfrm>
          <a:off x="6743698" y="2057400"/>
          <a:ext cx="4791077" cy="428625"/>
        </a:xfrm>
        <a:prstGeom prst="borderCallout1">
          <a:avLst>
            <a:gd name="adj1" fmla="val 43750"/>
            <a:gd name="adj2" fmla="val 5150"/>
            <a:gd name="adj3" fmla="val -48812"/>
            <a:gd name="adj4" fmla="val -88089"/>
          </a:avLst>
        </a:prstGeom>
        <a:ln>
          <a:tailEnd type="triangle" w="lg" len="lg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cs-CZ" sz="1100">
              <a:latin typeface="Arial" panose="020B0604020202020204" pitchFamily="34" charset="0"/>
              <a:cs typeface="Arial" panose="020B0604020202020204" pitchFamily="34" charset="0"/>
            </a:rPr>
            <a:t>Pokud</a:t>
          </a:r>
          <a:r>
            <a:rPr lang="cs-CZ" sz="1100" baseline="0">
              <a:latin typeface="Arial" panose="020B0604020202020204" pitchFamily="34" charset="0"/>
              <a:cs typeface="Arial" panose="020B0604020202020204" pitchFamily="34" charset="0"/>
            </a:rPr>
            <a:t> budete dělat výkaz za více měsíců, tak do buňky Měsíc napište rozsah měsíců. To platí i pokud byste dělali výkaz jednoroční (za celý rok)</a:t>
          </a:r>
          <a:endParaRPr lang="cs-CZ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 editAs="oneCell">
    <xdr:from>
      <xdr:col>9</xdr:col>
      <xdr:colOff>0</xdr:colOff>
      <xdr:row>19</xdr:row>
      <xdr:rowOff>114300</xdr:rowOff>
    </xdr:from>
    <xdr:to>
      <xdr:col>13</xdr:col>
      <xdr:colOff>476250</xdr:colOff>
      <xdr:row>22</xdr:row>
      <xdr:rowOff>126527</xdr:rowOff>
    </xdr:to>
    <xdr:sp macro="" textlink="">
      <xdr:nvSpPr>
        <xdr:cNvPr id="9" name="Callout: Bent Line 8">
          <a:extLst>
            <a:ext uri="{FF2B5EF4-FFF2-40B4-BE49-F238E27FC236}">
              <a16:creationId xmlns:a16="http://schemas.microsoft.com/office/drawing/2014/main" id="{23371E01-A5FC-46C0-A17B-61C0B6CCAF63}"/>
            </a:ext>
          </a:extLst>
        </xdr:cNvPr>
        <xdr:cNvSpPr/>
      </xdr:nvSpPr>
      <xdr:spPr>
        <a:xfrm>
          <a:off x="6734175" y="4486275"/>
          <a:ext cx="3143250" cy="555152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192163"/>
            <a:gd name="adj6" fmla="val -148204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Do konce roku spotřebujte dovolenou! Ve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výkazu za poslední měsíc v roce napište tolik hodin aby tento zůstatek byl větší než -0,5 a menší než 0</a:t>
          </a:r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</xdr:txBody>
    </xdr:sp>
    <xdr:clientData fPrintsWithSheet="0"/>
  </xdr:twoCellAnchor>
  <xdr:twoCellAnchor editAs="oneCell">
    <xdr:from>
      <xdr:col>9</xdr:col>
      <xdr:colOff>19048</xdr:colOff>
      <xdr:row>4</xdr:row>
      <xdr:rowOff>9525</xdr:rowOff>
    </xdr:from>
    <xdr:to>
      <xdr:col>16</xdr:col>
      <xdr:colOff>142875</xdr:colOff>
      <xdr:row>4</xdr:row>
      <xdr:rowOff>220224</xdr:rowOff>
    </xdr:to>
    <xdr:sp macro="" textlink="">
      <xdr:nvSpPr>
        <xdr:cNvPr id="13" name="Callout: Bent Line 12">
          <a:extLst>
            <a:ext uri="{FF2B5EF4-FFF2-40B4-BE49-F238E27FC236}">
              <a16:creationId xmlns:a16="http://schemas.microsoft.com/office/drawing/2014/main" id="{154BB1F9-93C9-455F-8204-0F3F83AB0921}"/>
            </a:ext>
          </a:extLst>
        </xdr:cNvPr>
        <xdr:cNvSpPr/>
      </xdr:nvSpPr>
      <xdr:spPr>
        <a:xfrm>
          <a:off x="6753223" y="952500"/>
          <a:ext cx="4791077" cy="210699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50521"/>
            <a:gd name="adj6" fmla="val -8717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Uvádět jen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</a:t>
          </a:r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pokud mát pevnou výši roční odměny (např. schválená shromážděním)</a:t>
          </a:r>
        </a:p>
      </xdr:txBody>
    </xdr:sp>
    <xdr:clientData fPrintsWithSheet="0"/>
  </xdr:twoCellAnchor>
  <xdr:twoCellAnchor>
    <xdr:from>
      <xdr:col>8</xdr:col>
      <xdr:colOff>247650</xdr:colOff>
      <xdr:row>10</xdr:row>
      <xdr:rowOff>19050</xdr:rowOff>
    </xdr:from>
    <xdr:to>
      <xdr:col>14</xdr:col>
      <xdr:colOff>171450</xdr:colOff>
      <xdr:row>10</xdr:row>
      <xdr:rowOff>276225</xdr:rowOff>
    </xdr:to>
    <xdr:sp macro="" textlink="">
      <xdr:nvSpPr>
        <xdr:cNvPr id="18" name="Bublinový popisek: čárový 1">
          <a:extLst>
            <a:ext uri="{FF2B5EF4-FFF2-40B4-BE49-F238E27FC236}">
              <a16:creationId xmlns:a16="http://schemas.microsoft.com/office/drawing/2014/main" id="{62A861E5-2CFB-49EC-B912-9218E092CD3F}"/>
            </a:ext>
          </a:extLst>
        </xdr:cNvPr>
        <xdr:cNvSpPr/>
      </xdr:nvSpPr>
      <xdr:spPr>
        <a:xfrm>
          <a:off x="6715125" y="2514600"/>
          <a:ext cx="3524250" cy="257175"/>
        </a:xfrm>
        <a:prstGeom prst="borderCallout1">
          <a:avLst>
            <a:gd name="adj1" fmla="val 43750"/>
            <a:gd name="adj2" fmla="val 5150"/>
            <a:gd name="adj3" fmla="val -153294"/>
            <a:gd name="adj4" fmla="val -101913"/>
          </a:avLst>
        </a:prstGeom>
        <a:ln>
          <a:tailEnd type="triangle" w="lg" len="lg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cs-CZ" sz="1100">
              <a:latin typeface="Arial" panose="020B0604020202020204" pitchFamily="34" charset="0"/>
              <a:cs typeface="Arial" panose="020B0604020202020204" pitchFamily="34" charset="0"/>
            </a:rPr>
            <a:t>Každý rok se navyšuje, obvykle nemusíte měnit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17</xdr:row>
      <xdr:rowOff>257175</xdr:rowOff>
    </xdr:from>
    <xdr:to>
      <xdr:col>14</xdr:col>
      <xdr:colOff>219075</xdr:colOff>
      <xdr:row>19</xdr:row>
      <xdr:rowOff>11450</xdr:rowOff>
    </xdr:to>
    <xdr:sp macro="" textlink="">
      <xdr:nvSpPr>
        <xdr:cNvPr id="2" name="Callout: Bent Line 1">
          <a:extLst>
            <a:ext uri="{FF2B5EF4-FFF2-40B4-BE49-F238E27FC236}">
              <a16:creationId xmlns:a16="http://schemas.microsoft.com/office/drawing/2014/main" id="{D8C0F501-802A-4B5F-8140-16ADEA03EE69}"/>
            </a:ext>
          </a:extLst>
        </xdr:cNvPr>
        <xdr:cNvSpPr/>
      </xdr:nvSpPr>
      <xdr:spPr>
        <a:xfrm>
          <a:off x="6762750" y="3009900"/>
          <a:ext cx="3524250" cy="382925"/>
        </a:xfrm>
        <a:prstGeom prst="borderCallout2">
          <a:avLst>
            <a:gd name="adj1" fmla="val 80000"/>
            <a:gd name="adj2" fmla="val 0"/>
            <a:gd name="adj3" fmla="val -1372"/>
            <a:gd name="adj4" fmla="val -250"/>
            <a:gd name="adj5" fmla="val -11746"/>
            <a:gd name="adj6" fmla="val -5868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Celková odměna nesmí překročit měsíční limit (je v každém listu). Pokud dojde k překročení  zobrazí se upozornění.</a:t>
          </a:r>
        </a:p>
      </xdr:txBody>
    </xdr:sp>
    <xdr:clientData fPrintsWithSheet="0"/>
  </xdr:twoCellAnchor>
  <xdr:twoCellAnchor editAs="oneCell">
    <xdr:from>
      <xdr:col>0</xdr:col>
      <xdr:colOff>304800</xdr:colOff>
      <xdr:row>1</xdr:row>
      <xdr:rowOff>38100</xdr:rowOff>
    </xdr:from>
    <xdr:to>
      <xdr:col>2</xdr:col>
      <xdr:colOff>495300</xdr:colOff>
      <xdr:row>1</xdr:row>
      <xdr:rowOff>600075</xdr:rowOff>
    </xdr:to>
    <xdr:sp macro="" textlink="">
      <xdr:nvSpPr>
        <xdr:cNvPr id="3" name="Callout: Bent Line 2">
          <a:extLst>
            <a:ext uri="{FF2B5EF4-FFF2-40B4-BE49-F238E27FC236}">
              <a16:creationId xmlns:a16="http://schemas.microsoft.com/office/drawing/2014/main" id="{6F8D7687-EA19-493B-A4BE-8D1EF5077660}"/>
            </a:ext>
          </a:extLst>
        </xdr:cNvPr>
        <xdr:cNvSpPr/>
      </xdr:nvSpPr>
      <xdr:spPr>
        <a:xfrm>
          <a:off x="304800" y="342900"/>
          <a:ext cx="1609725" cy="561975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136128"/>
            <a:gd name="adj6" fmla="val -3669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19050" rIns="36000" bIns="19050" rtlCol="0" anchor="t">
          <a:no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Pokud vyplňujete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výkaz za 1 měsíc, stačí psát jen číslovku dne.</a:t>
          </a:r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</xdr:txBody>
    </xdr:sp>
    <xdr:clientData fPrintsWithSheet="0"/>
  </xdr:twoCellAnchor>
  <xdr:twoCellAnchor editAs="oneCell">
    <xdr:from>
      <xdr:col>3</xdr:col>
      <xdr:colOff>571500</xdr:colOff>
      <xdr:row>1</xdr:row>
      <xdr:rowOff>85725</xdr:rowOff>
    </xdr:from>
    <xdr:to>
      <xdr:col>6</xdr:col>
      <xdr:colOff>647700</xdr:colOff>
      <xdr:row>1</xdr:row>
      <xdr:rowOff>640877</xdr:rowOff>
    </xdr:to>
    <xdr:sp macro="" textlink="">
      <xdr:nvSpPr>
        <xdr:cNvPr id="4" name="Callout: Bent Line 3">
          <a:extLst>
            <a:ext uri="{FF2B5EF4-FFF2-40B4-BE49-F238E27FC236}">
              <a16:creationId xmlns:a16="http://schemas.microsoft.com/office/drawing/2014/main" id="{65D25FD8-A172-402A-940A-D16C01198409}"/>
            </a:ext>
          </a:extLst>
        </xdr:cNvPr>
        <xdr:cNvSpPr/>
      </xdr:nvSpPr>
      <xdr:spPr>
        <a:xfrm>
          <a:off x="2781300" y="390525"/>
          <a:ext cx="2619375" cy="555152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152179"/>
            <a:gd name="adj6" fmla="val -57378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Hodiny se píší jako část hodiny, tj. 1,25 hod. je 1 h. a 15 min.</a:t>
          </a:r>
        </a:p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vyplňujte všechny 3 sloupce. </a:t>
          </a:r>
        </a:p>
      </xdr:txBody>
    </xdr:sp>
    <xdr:clientData fPrintsWithSheet="0"/>
  </xdr:twoCellAnchor>
  <xdr:twoCellAnchor editAs="oneCell">
    <xdr:from>
      <xdr:col>9</xdr:col>
      <xdr:colOff>9525</xdr:colOff>
      <xdr:row>0</xdr:row>
      <xdr:rowOff>285750</xdr:rowOff>
    </xdr:from>
    <xdr:to>
      <xdr:col>14</xdr:col>
      <xdr:colOff>542925</xdr:colOff>
      <xdr:row>5</xdr:row>
      <xdr:rowOff>35937</xdr:rowOff>
    </xdr:to>
    <xdr:sp macro="" textlink="">
      <xdr:nvSpPr>
        <xdr:cNvPr id="5" name="Callout: Bent Line 4">
          <a:extLst>
            <a:ext uri="{FF2B5EF4-FFF2-40B4-BE49-F238E27FC236}">
              <a16:creationId xmlns:a16="http://schemas.microsoft.com/office/drawing/2014/main" id="{566E48FE-5A32-4DC7-AF52-FD72B55FFAFD}"/>
            </a:ext>
          </a:extLst>
        </xdr:cNvPr>
        <xdr:cNvSpPr/>
      </xdr:nvSpPr>
      <xdr:spPr>
        <a:xfrm>
          <a:off x="6743700" y="285750"/>
          <a:ext cx="3867150" cy="1588512"/>
        </a:xfrm>
        <a:prstGeom prst="borderCallout2">
          <a:avLst>
            <a:gd name="adj1" fmla="val 80000"/>
            <a:gd name="adj2" fmla="val 0"/>
            <a:gd name="adj3" fmla="val 80000"/>
            <a:gd name="adj4" fmla="val -4000"/>
            <a:gd name="adj5" fmla="val 81898"/>
            <a:gd name="adj6" fmla="val -6160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Měsíční výkazy vyplňujte za měsíc ve kterém byla práce provedena, případně do měsíce poslední práce (např. práci za 6.-8. měsíc pište do 8. měsíce = list 8). </a:t>
          </a:r>
        </a:p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Vyplněný výkaz zašlete správci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(či tomu kdo bude dělat platby).</a:t>
          </a:r>
        </a:p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Odměna se vyplácí v následujícím měsíci,</a:t>
          </a:r>
          <a:r>
            <a:rPr lang="cs-CZ" sz="1100" baseline="0">
              <a:solidFill>
                <a:schemeClr val="tx1">
                  <a:lumMod val="100000"/>
                  <a:alpha val="88000"/>
                </a:schemeClr>
              </a:solidFill>
            </a:rPr>
            <a:t> proto výkaz zašlete nejpozději do 10. dne následujícího měsíce (nejspíš stačí tato tabulka. </a:t>
          </a:r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Po ukončení roku je třeba vyplněné výkazy vytisknout, podepsat a předat správci.</a:t>
          </a:r>
        </a:p>
      </xdr:txBody>
    </xdr:sp>
    <xdr:clientData fPrintsWithSheet="0"/>
  </xdr:twoCellAnchor>
  <xdr:twoCellAnchor>
    <xdr:from>
      <xdr:col>8</xdr:col>
      <xdr:colOff>257175</xdr:colOff>
      <xdr:row>19</xdr:row>
      <xdr:rowOff>123825</xdr:rowOff>
    </xdr:from>
    <xdr:to>
      <xdr:col>14</xdr:col>
      <xdr:colOff>552450</xdr:colOff>
      <xdr:row>21</xdr:row>
      <xdr:rowOff>9525</xdr:rowOff>
    </xdr:to>
    <xdr:sp macro="" textlink="">
      <xdr:nvSpPr>
        <xdr:cNvPr id="6" name="Bublinový popisek: čárový 3">
          <a:extLst>
            <a:ext uri="{FF2B5EF4-FFF2-40B4-BE49-F238E27FC236}">
              <a16:creationId xmlns:a16="http://schemas.microsoft.com/office/drawing/2014/main" id="{338B529F-DF79-4E1B-B1E6-0A4F0099C02B}"/>
            </a:ext>
          </a:extLst>
        </xdr:cNvPr>
        <xdr:cNvSpPr/>
      </xdr:nvSpPr>
      <xdr:spPr>
        <a:xfrm>
          <a:off x="6724650" y="3324225"/>
          <a:ext cx="3895725" cy="438150"/>
        </a:xfrm>
        <a:prstGeom prst="borderCallout1">
          <a:avLst>
            <a:gd name="adj1" fmla="val 43750"/>
            <a:gd name="adj2" fmla="val 5150"/>
            <a:gd name="adj3" fmla="val 14865"/>
            <a:gd name="adj4" fmla="val -114107"/>
          </a:avLst>
        </a:prstGeom>
        <a:ln>
          <a:tailEnd type="triangle" w="lg" len="lg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cs-CZ" sz="1100">
              <a:latin typeface="Arial" panose="020B0604020202020204" pitchFamily="34" charset="0"/>
              <a:cs typeface="Arial" panose="020B0604020202020204" pitchFamily="34" charset="0"/>
            </a:rPr>
            <a:t>do každého výkazu  napište</a:t>
          </a:r>
          <a:r>
            <a:rPr lang="cs-CZ" sz="1100" baseline="0">
              <a:latin typeface="Arial" panose="020B0604020202020204" pitchFamily="34" charset="0"/>
              <a:cs typeface="Arial" panose="020B0604020202020204" pitchFamily="34" charset="0"/>
            </a:rPr>
            <a:t> datum odeslání výkazu, nejlépe začátek měsíce následujícího po poslední práci.</a:t>
          </a:r>
          <a:endParaRPr lang="cs-CZ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 editAs="oneCell">
    <xdr:from>
      <xdr:col>8</xdr:col>
      <xdr:colOff>266699</xdr:colOff>
      <xdr:row>6</xdr:row>
      <xdr:rowOff>66675</xdr:rowOff>
    </xdr:from>
    <xdr:to>
      <xdr:col>14</xdr:col>
      <xdr:colOff>561974</xdr:colOff>
      <xdr:row>15</xdr:row>
      <xdr:rowOff>87650</xdr:rowOff>
    </xdr:to>
    <xdr:sp macro="" textlink="">
      <xdr:nvSpPr>
        <xdr:cNvPr id="8" name="Callout: Bent Line 7">
          <a:extLst>
            <a:ext uri="{FF2B5EF4-FFF2-40B4-BE49-F238E27FC236}">
              <a16:creationId xmlns:a16="http://schemas.microsoft.com/office/drawing/2014/main" id="{A55638C2-7BF5-4799-B3AE-B4EAB90761EA}"/>
            </a:ext>
          </a:extLst>
        </xdr:cNvPr>
        <xdr:cNvSpPr/>
      </xdr:nvSpPr>
      <xdr:spPr>
        <a:xfrm>
          <a:off x="6734174" y="2085975"/>
          <a:ext cx="3895725" cy="382925"/>
        </a:xfrm>
        <a:prstGeom prst="borderCallout2">
          <a:avLst>
            <a:gd name="adj1" fmla="val 80000"/>
            <a:gd name="adj2" fmla="val 0"/>
            <a:gd name="adj3" fmla="val -1372"/>
            <a:gd name="adj4" fmla="val -250"/>
            <a:gd name="adj5" fmla="val 8154"/>
            <a:gd name="adj6" fmla="val -125917"/>
          </a:avLst>
        </a:prstGeom>
        <a:solidFill>
          <a:srgbClr val="FFC000">
            <a:lumMod val="70000"/>
            <a:lumOff val="30000"/>
            <a:alpha val="90000"/>
          </a:srgbClr>
        </a:solidFill>
        <a:ln w="15875" cap="flat" cmpd="sng" algn="ctr">
          <a:solidFill>
            <a:schemeClr val="accent1">
              <a:shade val="50000"/>
              <a:lumMod val="100000"/>
              <a:alpha val="85000"/>
            </a:schemeClr>
          </a:solidFill>
          <a:prstDash val="solid"/>
          <a:round/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19050" rIns="36000" bIns="19050" rtlCol="0" anchor="t">
          <a:spAutoFit/>
        </a:bodyPr>
        <a:lstStyle/>
        <a:p>
          <a:pPr algn="l"/>
          <a:r>
            <a:rPr lang="cs-CZ" sz="1100">
              <a:solidFill>
                <a:schemeClr val="tx1">
                  <a:lumMod val="100000"/>
                  <a:alpha val="88000"/>
                </a:schemeClr>
              </a:solidFill>
            </a:rPr>
            <a:t>Dovolenou uvádějte na samostatném řádku, do popisu napište D</a:t>
          </a:r>
        </a:p>
        <a:p>
          <a:pPr algn="l"/>
          <a:endParaRPr lang="cs-CZ" sz="1100">
            <a:solidFill>
              <a:schemeClr val="tx1">
                <a:lumMod val="100000"/>
                <a:alpha val="88000"/>
              </a:schemeClr>
            </a:solidFill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KPSBarvicky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C06E2-BF98-49F4-A1F9-7AA16453EC29}">
  <sheetPr codeName="Sheet1"/>
  <dimension ref="A1:M28"/>
  <sheetViews>
    <sheetView workbookViewId="0">
      <pane ySplit="1" topLeftCell="A2" activePane="bottomLeft" state="frozen"/>
      <selection pane="bottomLeft" activeCell="J3" sqref="J3"/>
    </sheetView>
  </sheetViews>
  <sheetFormatPr defaultColWidth="8.75" defaultRowHeight="14.25" x14ac:dyDescent="0.2"/>
  <cols>
    <col min="1" max="1" width="8.75" style="107" customWidth="1"/>
    <col min="2" max="2" width="9.875" style="107" customWidth="1"/>
    <col min="3" max="3" width="10.375" style="107" customWidth="1"/>
    <col min="4" max="4" width="16.75" style="107" customWidth="1"/>
    <col min="5" max="5" width="7.625" style="107" customWidth="1"/>
    <col min="6" max="6" width="9" style="107" customWidth="1"/>
    <col min="7" max="7" width="13.25" style="107" customWidth="1"/>
    <col min="8" max="8" width="9.25" style="107" customWidth="1"/>
    <col min="9" max="9" width="3.5" style="107" customWidth="1"/>
    <col min="10" max="16384" width="8.75" style="107"/>
  </cols>
  <sheetData>
    <row r="1" spans="1:11" ht="23.45" customHeight="1" x14ac:dyDescent="0.2">
      <c r="A1" s="52" t="s">
        <v>7</v>
      </c>
      <c r="B1" s="106"/>
      <c r="C1" s="106"/>
      <c r="D1" s="106"/>
      <c r="E1" s="106"/>
      <c r="F1" s="106"/>
      <c r="G1" s="106"/>
      <c r="H1" s="106"/>
      <c r="J1" s="100" t="s">
        <v>72</v>
      </c>
    </row>
    <row r="2" spans="1:11" ht="18" customHeight="1" x14ac:dyDescent="0.2">
      <c r="A2" s="1" t="s">
        <v>12</v>
      </c>
      <c r="B2" s="2"/>
      <c r="C2" s="2"/>
      <c r="D2" s="163"/>
      <c r="E2" s="164"/>
      <c r="F2" s="164"/>
      <c r="G2" s="164"/>
      <c r="H2" s="165"/>
      <c r="J2" s="100" t="s">
        <v>74</v>
      </c>
    </row>
    <row r="3" spans="1:11" s="5" customFormat="1" ht="18" customHeight="1" x14ac:dyDescent="0.2">
      <c r="A3" s="108" t="s">
        <v>1</v>
      </c>
      <c r="B3" s="104"/>
      <c r="C3" s="3"/>
      <c r="D3" s="159"/>
      <c r="E3" s="4"/>
      <c r="F3" s="4"/>
      <c r="G3" s="4"/>
      <c r="H3" s="4"/>
      <c r="J3" s="78" t="s">
        <v>85</v>
      </c>
    </row>
    <row r="4" spans="1:11" ht="15" x14ac:dyDescent="0.2">
      <c r="A4" s="106" t="s">
        <v>53</v>
      </c>
      <c r="B4" s="106"/>
      <c r="C4" s="106"/>
      <c r="D4" s="160"/>
      <c r="E4" s="6"/>
      <c r="F4" s="104"/>
      <c r="G4" s="104"/>
      <c r="H4" s="104"/>
      <c r="J4" s="107" t="s">
        <v>79</v>
      </c>
    </row>
    <row r="5" spans="1:11" s="5" customFormat="1" ht="18" customHeight="1" x14ac:dyDescent="0.2">
      <c r="A5" s="108" t="s">
        <v>4</v>
      </c>
      <c r="B5" s="104"/>
      <c r="C5" s="3"/>
      <c r="D5" s="161">
        <v>200</v>
      </c>
      <c r="F5" s="109"/>
      <c r="G5" s="110" t="s">
        <v>73</v>
      </c>
      <c r="H5" s="103">
        <v>1000</v>
      </c>
    </row>
    <row r="6" spans="1:11" s="5" customFormat="1" ht="18" customHeight="1" x14ac:dyDescent="0.2">
      <c r="A6" s="109" t="s">
        <v>44</v>
      </c>
      <c r="B6" s="104"/>
      <c r="C6" s="3"/>
      <c r="D6" s="162"/>
      <c r="E6" s="109"/>
      <c r="F6" s="109"/>
      <c r="G6" s="110" t="s">
        <v>45</v>
      </c>
      <c r="H6" s="166"/>
    </row>
    <row r="7" spans="1:11" s="5" customFormat="1" ht="18" customHeight="1" x14ac:dyDescent="0.2">
      <c r="A7" s="108" t="s">
        <v>3</v>
      </c>
      <c r="B7" s="104"/>
      <c r="C7" s="109"/>
      <c r="D7" s="168">
        <v>2025</v>
      </c>
      <c r="E7" s="7"/>
      <c r="F7" s="111"/>
      <c r="G7" s="111" t="s">
        <v>5</v>
      </c>
      <c r="H7" s="167" t="s">
        <v>54</v>
      </c>
    </row>
    <row r="8" spans="1:11" ht="21" customHeight="1" x14ac:dyDescent="0.25">
      <c r="A8" s="108" t="s">
        <v>55</v>
      </c>
      <c r="C8" s="112"/>
      <c r="D8" s="101" t="s">
        <v>76</v>
      </c>
      <c r="F8" s="8"/>
      <c r="G8" s="113"/>
    </row>
    <row r="9" spans="1:11" s="104" customFormat="1" ht="28.5" customHeight="1" thickBot="1" x14ac:dyDescent="0.25">
      <c r="A9" s="48" t="s">
        <v>67</v>
      </c>
      <c r="B9" s="23"/>
      <c r="C9" s="24"/>
      <c r="D9" s="169">
        <v>11500</v>
      </c>
      <c r="E9" s="24"/>
      <c r="F9" s="25"/>
      <c r="G9" s="114"/>
      <c r="H9" s="26"/>
    </row>
    <row r="10" spans="1:11" ht="18.75" customHeight="1" thickTop="1" thickBot="1" x14ac:dyDescent="0.25">
      <c r="A10" s="13" t="s">
        <v>16</v>
      </c>
      <c r="G10" s="115"/>
      <c r="H10" s="14"/>
    </row>
    <row r="11" spans="1:11" s="119" customFormat="1" ht="33" customHeight="1" thickBot="1" x14ac:dyDescent="0.25">
      <c r="A11" s="116" t="s">
        <v>52</v>
      </c>
      <c r="B11" s="117" t="s">
        <v>57</v>
      </c>
      <c r="C11" s="117" t="s">
        <v>58</v>
      </c>
      <c r="D11" s="118" t="str">
        <f>'Ukázka vyplněného výkazu'!C18</f>
        <v>Odměna k vyplacení:</v>
      </c>
      <c r="E11" s="118"/>
      <c r="F11" s="86" t="str">
        <f>'Ukázka vyplněného výkazu'!E18</f>
        <v>Srážková daň:</v>
      </c>
      <c r="G11" s="118"/>
      <c r="H11" s="87" t="str">
        <f>'Ukázka vyplněného výkazu'!G18</f>
        <v>Odměna celkem:</v>
      </c>
    </row>
    <row r="12" spans="1:11" x14ac:dyDescent="0.2">
      <c r="A12" s="120">
        <v>1</v>
      </c>
      <c r="B12" s="88" cm="1">
        <f t="array" aca="1" ref="B12" ca="1">INDIRECT("'" &amp; A12 &amp; "'!" &amp; "B25")-C12</f>
        <v>0</v>
      </c>
      <c r="C12" s="89" cm="1">
        <f t="array" aca="1" ref="C12" ca="1">INDIRECT("'" &amp; A12 &amp; "'!" &amp; "B26")</f>
        <v>0</v>
      </c>
      <c r="D12" s="90" cm="1">
        <f t="array" aca="1" ref="D12" ca="1">INDIRECT("'" &amp; A12 &amp; "'!" &amp; "D25")</f>
        <v>0</v>
      </c>
      <c r="E12" s="121"/>
      <c r="F12" s="90" cm="1">
        <f t="array" aca="1" ref="F12" ca="1">INDIRECT("'" &amp; A12 &amp; "'!" &amp; "F25")</f>
        <v>0</v>
      </c>
      <c r="G12" s="121"/>
      <c r="H12" s="91">
        <f ca="1">IFERROR(D12+F12, "Chyba")</f>
        <v>0</v>
      </c>
    </row>
    <row r="13" spans="1:11" x14ac:dyDescent="0.2">
      <c r="A13" s="122">
        <v>2</v>
      </c>
      <c r="B13" s="88" cm="1">
        <f t="array" aca="1" ref="B13" ca="1">INDIRECT("'" &amp; A13 &amp; "'!" &amp; "B25")-C13</f>
        <v>0</v>
      </c>
      <c r="C13" s="89" cm="1">
        <f t="array" aca="1" ref="C13" ca="1">INDIRECT("'" &amp; A13 &amp; "'!" &amp; "B26")</f>
        <v>0</v>
      </c>
      <c r="D13" s="90" cm="1">
        <f t="array" aca="1" ref="D13" ca="1">INDIRECT("'" &amp; A13 &amp; "'!" &amp; "D25")</f>
        <v>0</v>
      </c>
      <c r="E13" s="121"/>
      <c r="F13" s="90" cm="1">
        <f t="array" aca="1" ref="F13" ca="1">INDIRECT("'" &amp; A13 &amp; "'!" &amp; "F25")</f>
        <v>0</v>
      </c>
      <c r="G13" s="123"/>
      <c r="H13" s="92">
        <f ca="1">D13+F13</f>
        <v>0</v>
      </c>
    </row>
    <row r="14" spans="1:11" x14ac:dyDescent="0.2">
      <c r="A14" s="122">
        <v>3</v>
      </c>
      <c r="B14" s="88" cm="1">
        <f t="array" aca="1" ref="B14" ca="1">INDIRECT("'" &amp; A14 &amp; "'!" &amp; "B25")-C14</f>
        <v>0</v>
      </c>
      <c r="C14" s="89" cm="1">
        <f t="array" aca="1" ref="C14" ca="1">INDIRECT("'" &amp; A14 &amp; "'!" &amp; "B26")</f>
        <v>0</v>
      </c>
      <c r="D14" s="90" cm="1">
        <f t="array" aca="1" ref="D14" ca="1">INDIRECT("'" &amp; A14 &amp; "'!" &amp; "D25")</f>
        <v>0</v>
      </c>
      <c r="E14" s="121"/>
      <c r="F14" s="90" cm="1">
        <f t="array" aca="1" ref="F14" ca="1">INDIRECT("'" &amp; A14 &amp; "'!" &amp; "F25")</f>
        <v>0</v>
      </c>
      <c r="G14" s="123"/>
      <c r="H14" s="92">
        <f ca="1">D14+F14</f>
        <v>0</v>
      </c>
    </row>
    <row r="15" spans="1:11" x14ac:dyDescent="0.2">
      <c r="A15" s="122">
        <v>4</v>
      </c>
      <c r="B15" s="88" cm="1">
        <f t="array" aca="1" ref="B15" ca="1">INDIRECT("'" &amp; A15 &amp; "'!" &amp; "B25")-C15</f>
        <v>0</v>
      </c>
      <c r="C15" s="89" cm="1">
        <f t="array" aca="1" ref="C15" ca="1">INDIRECT("'" &amp; A15 &amp; "'!" &amp; "B26")</f>
        <v>0</v>
      </c>
      <c r="D15" s="90" cm="1">
        <f t="array" aca="1" ref="D15" ca="1">INDIRECT("'" &amp; A15 &amp; "'!" &amp; "D25")</f>
        <v>0</v>
      </c>
      <c r="E15" s="121"/>
      <c r="F15" s="90" cm="1">
        <f t="array" aca="1" ref="F15" ca="1">INDIRECT("'" &amp; A15 &amp; "'!" &amp; "F25")</f>
        <v>0</v>
      </c>
      <c r="G15" s="123"/>
      <c r="H15" s="92">
        <f ca="1">D15+F15</f>
        <v>0</v>
      </c>
      <c r="J15" s="124">
        <f ca="1">IF(H25="", "", H26)</f>
        <v>1000</v>
      </c>
      <c r="K15" s="158" t="str" cm="1">
        <f t="array" aca="1" ref="K15" ca="1">_xlfn.IFS(J15="", "", J15&lt;0, "← chyba, o kolik jste překročili schválenou roční výši odměn", 1, "← kolik můžete ještě dostat letos odměn ze schválené celkové odměny")</f>
        <v>← kolik můžete ještě dostat letos odměn ze schválené celkové odměny</v>
      </c>
    </row>
    <row r="16" spans="1:11" x14ac:dyDescent="0.2">
      <c r="A16" s="122">
        <v>5</v>
      </c>
      <c r="B16" s="88" cm="1">
        <f t="array" aca="1" ref="B16" ca="1">INDIRECT("'" &amp; A16 &amp; "'!" &amp; "B25")-C16</f>
        <v>0</v>
      </c>
      <c r="C16" s="89" cm="1">
        <f t="array" aca="1" ref="C16" ca="1">INDIRECT("'" &amp; A16 &amp; "'!" &amp; "B26")</f>
        <v>0</v>
      </c>
      <c r="D16" s="90" cm="1">
        <f t="array" aca="1" ref="D16" ca="1">INDIRECT("'" &amp; A16 &amp; "'!" &amp; "D25")</f>
        <v>0</v>
      </c>
      <c r="E16" s="121"/>
      <c r="F16" s="90" cm="1">
        <f t="array" aca="1" ref="F16" ca="1">INDIRECT("'" &amp; A16 &amp; "'!" &amp; "F25")</f>
        <v>0</v>
      </c>
      <c r="G16" s="123"/>
      <c r="H16" s="92">
        <f ca="1">D16+F16</f>
        <v>0</v>
      </c>
      <c r="J16" s="124">
        <f ca="1">B26</f>
        <v>300</v>
      </c>
      <c r="K16" s="158" t="str" cm="1">
        <f t="array" aca="1" ref="K16" ca="1">_xlfn.IFS(J16="", "", J16&lt;0, "← chyba, o kolik jste překročili povlolený limit množství hodin za rok", 1, "← kolik můžete ještě letos odpracovat hodin")</f>
        <v>← kolik můžete ještě letos odpracovat hodin</v>
      </c>
    </row>
    <row r="17" spans="1:13" x14ac:dyDescent="0.2">
      <c r="A17" s="122">
        <v>6</v>
      </c>
      <c r="B17" s="88" cm="1">
        <f t="array" aca="1" ref="B17" ca="1">INDIRECT("'" &amp; A17 &amp; "'!" &amp; "B25")-C17</f>
        <v>0</v>
      </c>
      <c r="C17" s="89" cm="1">
        <f t="array" aca="1" ref="C17" ca="1">INDIRECT("'" &amp; A17 &amp; "'!" &amp; "B26")</f>
        <v>0</v>
      </c>
      <c r="D17" s="90" cm="1">
        <f t="array" aca="1" ref="D17" ca="1">INDIRECT("'" &amp; A17 &amp; "'!" &amp; "D25")</f>
        <v>0</v>
      </c>
      <c r="E17" s="121"/>
      <c r="F17" s="90" cm="1">
        <f t="array" aca="1" ref="F17" ca="1">INDIRECT("'" &amp; A17 &amp; "'!" &amp; "F25")</f>
        <v>0</v>
      </c>
      <c r="G17" s="123"/>
      <c r="H17" s="92">
        <f ca="1">D17+F17</f>
        <v>0</v>
      </c>
      <c r="J17" s="125">
        <f ca="1">C26</f>
        <v>0</v>
      </c>
      <c r="K17" s="107" t="str" cm="1">
        <f t="array" aca="1" ref="K17" ca="1">_xlfn.IFS(J17="", "", J17&lt;-0.5, "← chyba, o kolik jste překročili délku dovolené na kterou máte nárok", 1, "← kolik můžete (a měli byste) ještě letos vybrat dovolené")</f>
        <v>← kolik můžete (a měli byste) ještě letos vybrat dovolené</v>
      </c>
    </row>
    <row r="18" spans="1:13" x14ac:dyDescent="0.2">
      <c r="A18" s="122">
        <v>7</v>
      </c>
      <c r="B18" s="88" cm="1">
        <f t="array" aca="1" ref="B18" ca="1">INDIRECT("'" &amp; A18 &amp; "'!" &amp; "B25")-C18</f>
        <v>0</v>
      </c>
      <c r="C18" s="89" cm="1">
        <f t="array" aca="1" ref="C18" ca="1">INDIRECT("'" &amp; A18 &amp; "'!" &amp; "B26")</f>
        <v>0</v>
      </c>
      <c r="D18" s="90" cm="1">
        <f t="array" aca="1" ref="D18" ca="1">INDIRECT("'" &amp; A18 &amp; "'!" &amp; "D25")</f>
        <v>0</v>
      </c>
      <c r="E18" s="121"/>
      <c r="F18" s="90" cm="1">
        <f t="array" aca="1" ref="F18" ca="1">INDIRECT("'" &amp; A18 &amp; "'!" &amp; "F25")</f>
        <v>0</v>
      </c>
      <c r="G18" s="123"/>
      <c r="H18" s="92">
        <f ca="1">D18+F18</f>
        <v>0</v>
      </c>
      <c r="J18" s="125"/>
      <c r="K18" s="107" t="str">
        <f ca="1">IF(J17="", "", "v posledním výkazu v roce doplňte řádek s dovolenou a napište tam tento")</f>
        <v>v posledním výkazu v roce doplňte řádek s dovolenou a napište tam tento</v>
      </c>
    </row>
    <row r="19" spans="1:13" x14ac:dyDescent="0.2">
      <c r="A19" s="122">
        <v>8</v>
      </c>
      <c r="B19" s="88" cm="1">
        <f t="array" aca="1" ref="B19" ca="1">INDIRECT("'" &amp; A19 &amp; "'!" &amp; "B25")-C19</f>
        <v>0</v>
      </c>
      <c r="C19" s="89" cm="1">
        <f t="array" aca="1" ref="C19" ca="1">INDIRECT("'" &amp; A19 &amp; "'!" &amp; "B26")</f>
        <v>0</v>
      </c>
      <c r="D19" s="90" cm="1">
        <f t="array" aca="1" ref="D19" ca="1">INDIRECT("'" &amp; A19 &amp; "'!" &amp; "D25")</f>
        <v>0</v>
      </c>
      <c r="E19" s="121"/>
      <c r="F19" s="90" cm="1">
        <f t="array" aca="1" ref="F19" ca="1">INDIRECT("'" &amp; A19 &amp; "'!" &amp; "F25")</f>
        <v>0</v>
      </c>
      <c r="G19" s="123"/>
      <c r="H19" s="92">
        <f ca="1">D19+F19</f>
        <v>0</v>
      </c>
      <c r="K19" s="126" t="str">
        <f ca="1">IF(J17="", "", "zůstatek dovolené - do konce roku je totiž ji třeba celou vybrat")</f>
        <v>zůstatek dovolené - do konce roku je totiž ji třeba celou vybrat</v>
      </c>
    </row>
    <row r="20" spans="1:13" x14ac:dyDescent="0.2">
      <c r="A20" s="122">
        <v>9</v>
      </c>
      <c r="B20" s="88" cm="1">
        <f t="array" aca="1" ref="B20" ca="1">INDIRECT("'" &amp; A20 &amp; "'!" &amp; "B25")-C20</f>
        <v>0</v>
      </c>
      <c r="C20" s="89" cm="1">
        <f t="array" aca="1" ref="C20" ca="1">INDIRECT("'" &amp; A20 &amp; "'!" &amp; "B26")</f>
        <v>0</v>
      </c>
      <c r="D20" s="90" cm="1">
        <f t="array" aca="1" ref="D20" ca="1">INDIRECT("'" &amp; A20 &amp; "'!" &amp; "D25")</f>
        <v>0</v>
      </c>
      <c r="E20" s="121"/>
      <c r="F20" s="90" cm="1">
        <f t="array" aca="1" ref="F20" ca="1">INDIRECT("'" &amp; A20 &amp; "'!" &amp; "F25")</f>
        <v>0</v>
      </c>
      <c r="G20" s="123"/>
      <c r="H20" s="92">
        <f ca="1">D20+F20</f>
        <v>0</v>
      </c>
    </row>
    <row r="21" spans="1:13" x14ac:dyDescent="0.2">
      <c r="A21" s="122">
        <v>10</v>
      </c>
      <c r="B21" s="88" cm="1">
        <f t="array" aca="1" ref="B21" ca="1">INDIRECT("'" &amp; A21 &amp; "'!" &amp; "B25")-C21</f>
        <v>0</v>
      </c>
      <c r="C21" s="89" cm="1">
        <f t="array" aca="1" ref="C21" ca="1">INDIRECT("'" &amp; A21 &amp; "'!" &amp; "B26")</f>
        <v>0</v>
      </c>
      <c r="D21" s="90" cm="1">
        <f t="array" aca="1" ref="D21" ca="1">INDIRECT("'" &amp; A21 &amp; "'!" &amp; "D25")</f>
        <v>0</v>
      </c>
      <c r="E21" s="121"/>
      <c r="F21" s="90" cm="1">
        <f t="array" aca="1" ref="F21" ca="1">INDIRECT("'" &amp; A21 &amp; "'!" &amp; "F25")</f>
        <v>0</v>
      </c>
      <c r="G21" s="123"/>
      <c r="H21" s="92">
        <f ca="1">D21+F21</f>
        <v>0</v>
      </c>
    </row>
    <row r="22" spans="1:13" x14ac:dyDescent="0.2">
      <c r="A22" s="122">
        <v>11</v>
      </c>
      <c r="B22" s="88" cm="1">
        <f t="array" aca="1" ref="B22" ca="1">INDIRECT("'" &amp; A22 &amp; "'!" &amp; "B25")-C22</f>
        <v>0</v>
      </c>
      <c r="C22" s="89" cm="1">
        <f t="array" aca="1" ref="C22" ca="1">INDIRECT("'" &amp; A22 &amp; "'!" &amp; "B26")</f>
        <v>0</v>
      </c>
      <c r="D22" s="90" cm="1">
        <f t="array" aca="1" ref="D22" ca="1">INDIRECT("'" &amp; A22 &amp; "'!" &amp; "D25")</f>
        <v>0</v>
      </c>
      <c r="E22" s="121"/>
      <c r="F22" s="90" cm="1">
        <f t="array" aca="1" ref="F22" ca="1">INDIRECT("'" &amp; A22 &amp; "'!" &amp; "F25")</f>
        <v>0</v>
      </c>
      <c r="G22" s="123"/>
      <c r="H22" s="92">
        <f ca="1">D22+F22</f>
        <v>0</v>
      </c>
    </row>
    <row r="23" spans="1:13" ht="15" thickBot="1" x14ac:dyDescent="0.25">
      <c r="A23" s="127">
        <v>12</v>
      </c>
      <c r="B23" s="88" cm="1">
        <f t="array" aca="1" ref="B23" ca="1">INDIRECT("'" &amp; A23 &amp; "'!" &amp; "B25")-C23</f>
        <v>0</v>
      </c>
      <c r="C23" s="89" cm="1">
        <f t="array" aca="1" ref="C23" ca="1">INDIRECT("'" &amp; A23 &amp; "'!" &amp; "B26")</f>
        <v>0</v>
      </c>
      <c r="D23" s="90" cm="1">
        <f t="array" aca="1" ref="D23" ca="1">INDIRECT("'" &amp; A23 &amp; "'!" &amp; "D25")</f>
        <v>0</v>
      </c>
      <c r="E23" s="121"/>
      <c r="F23" s="90" cm="1">
        <f t="array" aca="1" ref="F23" ca="1">INDIRECT("'" &amp; A23 &amp; "'!" &amp; "F25")</f>
        <v>0</v>
      </c>
      <c r="G23" s="128"/>
      <c r="H23" s="93">
        <f ca="1">D23+F23</f>
        <v>0</v>
      </c>
    </row>
    <row r="24" spans="1:13" ht="15" x14ac:dyDescent="0.2">
      <c r="A24" s="129" t="s">
        <v>8</v>
      </c>
      <c r="B24" s="94">
        <f ca="1">SUM(B12:B23)</f>
        <v>0</v>
      </c>
      <c r="C24" s="94">
        <f ca="1">SUM(C12:C23)</f>
        <v>0</v>
      </c>
      <c r="D24" s="95">
        <f ca="1">SUM(D12:D23)</f>
        <v>0</v>
      </c>
      <c r="E24" s="96"/>
      <c r="F24" s="95">
        <f ca="1">SUM(F12:F23)</f>
        <v>0</v>
      </c>
      <c r="G24" s="96"/>
      <c r="H24" s="97">
        <f ca="1">SUM(H12:H23)</f>
        <v>0</v>
      </c>
    </row>
    <row r="25" spans="1:13" ht="15.75" thickBot="1" x14ac:dyDescent="0.25">
      <c r="A25" s="130" t="s">
        <v>60</v>
      </c>
      <c r="B25" s="131">
        <v>300</v>
      </c>
      <c r="C25" s="98">
        <f ca="1">IF((YEAR(D4)&lt;D7)+(B24&gt;=80), INT(INT(B24/20)*20/13*2+0.999)/2, 0)</f>
        <v>0</v>
      </c>
      <c r="D25" s="132" t="s">
        <v>61</v>
      </c>
      <c r="E25" s="133"/>
      <c r="F25" s="133"/>
      <c r="G25" s="134" t="str">
        <f>IF(H25="", "", "Schválená celková roční odměna:")</f>
        <v>Schválená celková roční odměna:</v>
      </c>
      <c r="H25" s="99">
        <f>IF(H5="", "", H5)</f>
        <v>1000</v>
      </c>
    </row>
    <row r="26" spans="1:13" ht="15.75" thickTop="1" thickBot="1" x14ac:dyDescent="0.25">
      <c r="A26" s="80" t="s">
        <v>65</v>
      </c>
      <c r="B26" s="82">
        <f ca="1">B25-B24</f>
        <v>300</v>
      </c>
      <c r="C26" s="81">
        <f ca="1">C25-C24</f>
        <v>0</v>
      </c>
      <c r="D26" s="135" t="s">
        <v>62</v>
      </c>
      <c r="E26" s="136"/>
      <c r="F26" s="136"/>
      <c r="G26" s="137" t="str">
        <f>IF(H25="", "", "Kolik lze ještě letos dostat odměn:")</f>
        <v>Kolik lze ještě letos dostat odměn:</v>
      </c>
      <c r="H26" s="102">
        <f ca="1">IF(H25="", "", H25-H24)</f>
        <v>1000</v>
      </c>
    </row>
    <row r="27" spans="1:13" ht="36.75" customHeight="1" x14ac:dyDescent="0.2">
      <c r="A27" s="79"/>
      <c r="B27" s="171" t="str">
        <f ca="1">IF(B26&lt;0, "↑překro- čen.", "↑OK")</f>
        <v>↑OK</v>
      </c>
      <c r="C27" s="171" t="str">
        <f ca="1">IF(C26&lt;-0.5, "↑překro- čen.", "↑OK")</f>
        <v>↑OK</v>
      </c>
      <c r="D27" s="79"/>
      <c r="E27" s="172" t="s">
        <v>69</v>
      </c>
      <c r="F27" s="79"/>
      <c r="G27" s="79"/>
      <c r="H27" s="171" t="str">
        <f ca="1">IF(H25="", "", IF(H26&lt;0, "↑překro- čen.", "↑OK"))</f>
        <v>↑OK</v>
      </c>
      <c r="I27" s="173"/>
      <c r="J27" s="173"/>
      <c r="K27" s="173"/>
      <c r="L27" s="173"/>
      <c r="M27" s="173"/>
    </row>
    <row r="28" spans="1:13" x14ac:dyDescent="0.2">
      <c r="A28" s="173"/>
      <c r="B28" s="173"/>
      <c r="C28" s="173"/>
      <c r="D28" s="174"/>
      <c r="E28" s="174"/>
      <c r="F28" s="174"/>
      <c r="G28" s="175"/>
      <c r="H28" s="174"/>
      <c r="I28" s="174"/>
      <c r="J28" s="174"/>
      <c r="K28" s="174"/>
      <c r="L28" s="174"/>
      <c r="M28" s="174"/>
    </row>
  </sheetData>
  <mergeCells count="3">
    <mergeCell ref="A1:H1"/>
    <mergeCell ref="D2:H2"/>
    <mergeCell ref="A4:C4"/>
  </mergeCells>
  <conditionalFormatting sqref="B27:C27">
    <cfRule type="expression" dxfId="38" priority="4">
      <formula>(B26&lt;-0.5)</formula>
    </cfRule>
  </conditionalFormatting>
  <conditionalFormatting sqref="H27">
    <cfRule type="expression" dxfId="37" priority="2">
      <formula>(H26&lt;0)</formula>
    </cfRule>
  </conditionalFormatting>
  <conditionalFormatting sqref="H26">
    <cfRule type="cellIs" dxfId="36" priority="1" operator="notEqual">
      <formula>""</formula>
    </cfRule>
  </conditionalFormatting>
  <dataValidations disablePrompts="1" count="1">
    <dataValidation type="list" allowBlank="1" showInputMessage="1" showErrorMessage="1" sqref="H7" xr:uid="{D7EDB183-09B7-4381-9AE8-9DBB40EF0609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1EE8E-3A49-483E-99D7-A79C4A427B7D}">
  <sheetPr codeName="Sheet9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8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14" priority="2" stopIfTrue="1" operator="equal">
      <formula>0</formula>
    </cfRule>
  </conditionalFormatting>
  <conditionalFormatting sqref="D9:H9">
    <cfRule type="cellIs" dxfId="13" priority="3" stopIfTrue="1" operator="equal">
      <formula>0</formula>
    </cfRule>
  </conditionalFormatting>
  <conditionalFormatting sqref="J2:J5">
    <cfRule type="cellIs" dxfId="12" priority="1" operator="lessThan">
      <formula>-0.5</formula>
    </cfRule>
  </conditionalFormatting>
  <dataValidations count="1">
    <dataValidation type="list" allowBlank="1" showInputMessage="1" showErrorMessage="1" sqref="H7" xr:uid="{1633FD1E-C701-4116-8D0A-B6A016E3459E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65B79-AB40-46C0-BBD7-01273D88E8A5}">
  <sheetPr codeName="Sheet10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9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11" priority="2" stopIfTrue="1" operator="equal">
      <formula>0</formula>
    </cfRule>
  </conditionalFormatting>
  <conditionalFormatting sqref="D9:H9">
    <cfRule type="cellIs" dxfId="10" priority="3" stopIfTrue="1" operator="equal">
      <formula>0</formula>
    </cfRule>
  </conditionalFormatting>
  <conditionalFormatting sqref="J2:J5">
    <cfRule type="cellIs" dxfId="9" priority="1" operator="lessThan">
      <formula>-0.5</formula>
    </cfRule>
  </conditionalFormatting>
  <dataValidations count="1">
    <dataValidation type="list" allowBlank="1" showInputMessage="1" showErrorMessage="1" sqref="H7" xr:uid="{3AEFADA5-69B4-436E-948C-EAF8BCD7CFE4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B2B37-59FA-42CE-9053-33347414CB6A}">
  <sheetPr codeName="Sheet11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10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8" priority="2" stopIfTrue="1" operator="equal">
      <formula>0</formula>
    </cfRule>
  </conditionalFormatting>
  <conditionalFormatting sqref="D9:H9">
    <cfRule type="cellIs" dxfId="7" priority="3" stopIfTrue="1" operator="equal">
      <formula>0</formula>
    </cfRule>
  </conditionalFormatting>
  <conditionalFormatting sqref="J2:J5">
    <cfRule type="cellIs" dxfId="6" priority="1" operator="lessThan">
      <formula>-0.5</formula>
    </cfRule>
  </conditionalFormatting>
  <dataValidations count="1">
    <dataValidation type="list" allowBlank="1" showInputMessage="1" showErrorMessage="1" sqref="H7" xr:uid="{491A1800-D223-48DA-B46E-B540F103923C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1D46D-F6D7-4363-9FBB-9597287105F2}">
  <sheetPr codeName="Sheet12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11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5" priority="2" stopIfTrue="1" operator="equal">
      <formula>0</formula>
    </cfRule>
  </conditionalFormatting>
  <conditionalFormatting sqref="D9:H9">
    <cfRule type="cellIs" dxfId="4" priority="3" stopIfTrue="1" operator="equal">
      <formula>0</formula>
    </cfRule>
  </conditionalFormatting>
  <conditionalFormatting sqref="J2:J5">
    <cfRule type="cellIs" dxfId="3" priority="1" operator="lessThan">
      <formula>-0.5</formula>
    </cfRule>
  </conditionalFormatting>
  <dataValidations count="1">
    <dataValidation type="list" allowBlank="1" showInputMessage="1" showErrorMessage="1" sqref="H7" xr:uid="{F7536233-0A82-4C6E-BE81-8D8B357BF8F7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BF623-A0BD-4DFD-B643-2884FAED9E38}">
  <sheetPr codeName="Sheet13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12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2" priority="2" stopIfTrue="1" operator="equal">
      <formula>0</formula>
    </cfRule>
  </conditionalFormatting>
  <conditionalFormatting sqref="D9:H9">
    <cfRule type="cellIs" dxfId="1" priority="3" stopIfTrue="1" operator="equal">
      <formula>0</formula>
    </cfRule>
  </conditionalFormatting>
  <conditionalFormatting sqref="J2:J5">
    <cfRule type="cellIs" dxfId="0" priority="1" operator="lessThan">
      <formula>-0.5</formula>
    </cfRule>
  </conditionalFormatting>
  <dataValidations count="1">
    <dataValidation type="list" allowBlank="1" showInputMessage="1" showErrorMessage="1" sqref="H7" xr:uid="{BB370FDD-A0BD-48B9-8C1E-80164D67531B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97EAF-30F4-4FB2-977F-4A0F0659BF27}">
  <sheetPr codeName="Sheet14"/>
  <dimension ref="A1:I50"/>
  <sheetViews>
    <sheetView workbookViewId="0">
      <pane ySplit="1" topLeftCell="A2" activePane="bottomLeft" state="frozen"/>
      <selection pane="bottomLeft" activeCell="P19" sqref="P19"/>
    </sheetView>
  </sheetViews>
  <sheetFormatPr defaultColWidth="8.75" defaultRowHeight="14.25" x14ac:dyDescent="0.2"/>
  <cols>
    <col min="1" max="1" width="8.75" style="107" customWidth="1"/>
    <col min="2" max="2" width="9.875" style="107" customWidth="1"/>
    <col min="3" max="3" width="10.375" style="107" customWidth="1"/>
    <col min="4" max="4" width="16.75" style="107" customWidth="1"/>
    <col min="5" max="5" width="7.625" style="107" customWidth="1"/>
    <col min="6" max="6" width="9" style="107" customWidth="1"/>
    <col min="7" max="7" width="13.25" style="107" customWidth="1"/>
    <col min="8" max="8" width="9.25" style="107" customWidth="1"/>
    <col min="9" max="9" width="3.5" style="107" customWidth="1"/>
    <col min="10" max="16384" width="8.75" style="107"/>
  </cols>
  <sheetData>
    <row r="1" spans="1:8" ht="24" customHeight="1" x14ac:dyDescent="0.2">
      <c r="A1" s="65" t="s">
        <v>66</v>
      </c>
      <c r="D1" s="138"/>
      <c r="E1" s="138"/>
      <c r="F1" s="138"/>
      <c r="G1" s="139"/>
      <c r="H1" s="138"/>
    </row>
    <row r="2" spans="1:8" ht="55.5" customHeight="1" thickBot="1" x14ac:dyDescent="0.25"/>
    <row r="3" spans="1:8" s="145" customFormat="1" ht="36.75" customHeight="1" thickBot="1" x14ac:dyDescent="0.25">
      <c r="A3" s="140" t="s">
        <v>46</v>
      </c>
      <c r="B3" s="141" t="s">
        <v>0</v>
      </c>
      <c r="C3" s="142" t="s">
        <v>63</v>
      </c>
      <c r="D3" s="143"/>
      <c r="E3" s="143"/>
      <c r="F3" s="143"/>
      <c r="G3" s="143"/>
      <c r="H3" s="144"/>
    </row>
    <row r="4" spans="1:8" ht="14.25" customHeight="1" x14ac:dyDescent="0.2">
      <c r="A4" s="16" t="s">
        <v>47</v>
      </c>
      <c r="B4" s="15">
        <v>8</v>
      </c>
      <c r="C4" s="66" t="s">
        <v>13</v>
      </c>
      <c r="D4" s="67"/>
      <c r="E4" s="67"/>
      <c r="F4" s="67"/>
      <c r="G4" s="67"/>
      <c r="H4" s="68"/>
    </row>
    <row r="5" spans="1:8" ht="14.25" customHeight="1" x14ac:dyDescent="0.2">
      <c r="A5" s="17" t="s">
        <v>48</v>
      </c>
      <c r="B5" s="18">
        <v>10</v>
      </c>
      <c r="C5" s="58" t="s">
        <v>14</v>
      </c>
      <c r="D5" s="59"/>
      <c r="E5" s="59"/>
      <c r="F5" s="59"/>
      <c r="G5" s="59"/>
      <c r="H5" s="60"/>
    </row>
    <row r="6" spans="1:8" ht="14.25" customHeight="1" x14ac:dyDescent="0.2">
      <c r="A6" s="17" t="s">
        <v>49</v>
      </c>
      <c r="B6" s="18">
        <v>10</v>
      </c>
      <c r="C6" s="58" t="s">
        <v>15</v>
      </c>
      <c r="D6" s="59"/>
      <c r="E6" s="59"/>
      <c r="F6" s="59"/>
      <c r="G6" s="59"/>
      <c r="H6" s="60"/>
    </row>
    <row r="7" spans="1:8" x14ac:dyDescent="0.2">
      <c r="A7" s="17" t="s">
        <v>56</v>
      </c>
      <c r="B7" s="18">
        <v>1</v>
      </c>
      <c r="C7" s="58" t="s">
        <v>59</v>
      </c>
      <c r="D7" s="59"/>
      <c r="E7" s="59"/>
      <c r="F7" s="59"/>
      <c r="G7" s="59"/>
      <c r="H7" s="60"/>
    </row>
    <row r="8" spans="1:8" x14ac:dyDescent="0.2">
      <c r="A8" s="17" t="s">
        <v>68</v>
      </c>
      <c r="B8" s="18">
        <v>9</v>
      </c>
      <c r="C8" s="58" t="s">
        <v>29</v>
      </c>
      <c r="D8" s="59"/>
      <c r="E8" s="59"/>
      <c r="F8" s="59"/>
      <c r="G8" s="59"/>
      <c r="H8" s="60"/>
    </row>
    <row r="9" spans="1:8" ht="14.25" hidden="1" customHeight="1" x14ac:dyDescent="0.2">
      <c r="A9" s="17"/>
      <c r="B9" s="18"/>
      <c r="C9" s="43"/>
      <c r="D9" s="43"/>
      <c r="E9" s="43"/>
      <c r="F9" s="43"/>
      <c r="G9" s="43"/>
      <c r="H9" s="44"/>
    </row>
    <row r="10" spans="1:8" ht="14.25" hidden="1" customHeight="1" x14ac:dyDescent="0.2">
      <c r="A10" s="17"/>
      <c r="B10" s="18"/>
      <c r="C10" s="43"/>
      <c r="D10" s="43"/>
      <c r="E10" s="43"/>
      <c r="F10" s="43"/>
      <c r="G10" s="43"/>
      <c r="H10" s="44"/>
    </row>
    <row r="11" spans="1:8" ht="14.25" hidden="1" customHeight="1" x14ac:dyDescent="0.2">
      <c r="A11" s="17"/>
      <c r="B11" s="18"/>
      <c r="C11" s="43"/>
      <c r="D11" s="43"/>
      <c r="E11" s="43"/>
      <c r="F11" s="43"/>
      <c r="G11" s="43"/>
      <c r="H11" s="44"/>
    </row>
    <row r="12" spans="1:8" ht="14.25" hidden="1" customHeight="1" x14ac:dyDescent="0.2">
      <c r="A12" s="17"/>
      <c r="B12" s="18"/>
      <c r="C12" s="43"/>
      <c r="D12" s="43"/>
      <c r="E12" s="43"/>
      <c r="F12" s="43"/>
      <c r="G12" s="43"/>
      <c r="H12" s="44"/>
    </row>
    <row r="13" spans="1:8" ht="14.25" hidden="1" customHeight="1" x14ac:dyDescent="0.2">
      <c r="A13" s="17"/>
      <c r="B13" s="18"/>
      <c r="C13" s="45"/>
      <c r="D13" s="46"/>
      <c r="E13" s="46"/>
      <c r="F13" s="46"/>
      <c r="G13" s="46"/>
      <c r="H13" s="47"/>
    </row>
    <row r="14" spans="1:8" ht="14.25" hidden="1" customHeight="1" x14ac:dyDescent="0.2">
      <c r="A14" s="17"/>
      <c r="B14" s="18"/>
      <c r="C14" s="45"/>
      <c r="D14" s="46"/>
      <c r="E14" s="46"/>
      <c r="F14" s="46"/>
      <c r="G14" s="46"/>
      <c r="H14" s="47"/>
    </row>
    <row r="15" spans="1:8" ht="14.25" hidden="1" customHeight="1" x14ac:dyDescent="0.2">
      <c r="A15" s="17"/>
      <c r="B15" s="18"/>
      <c r="C15" s="43"/>
      <c r="D15" s="43"/>
      <c r="E15" s="43"/>
      <c r="F15" s="43"/>
      <c r="G15" s="43"/>
      <c r="H15" s="44"/>
    </row>
    <row r="16" spans="1:8" ht="14.25" customHeight="1" x14ac:dyDescent="0.2">
      <c r="A16" s="19"/>
      <c r="B16" s="20"/>
      <c r="C16" s="58"/>
      <c r="D16" s="59"/>
      <c r="E16" s="59"/>
      <c r="F16" s="59"/>
      <c r="G16" s="59"/>
      <c r="H16" s="60"/>
    </row>
    <row r="17" spans="1:9" ht="15" thickBot="1" x14ac:dyDescent="0.25">
      <c r="A17" s="19"/>
      <c r="B17" s="20"/>
      <c r="C17" s="69"/>
      <c r="D17" s="70"/>
      <c r="E17" s="70"/>
      <c r="F17" s="70"/>
      <c r="G17" s="70"/>
      <c r="H17" s="71"/>
    </row>
    <row r="18" spans="1:9" s="104" customFormat="1" ht="30" customHeight="1" x14ac:dyDescent="0.2">
      <c r="A18" s="49" t="s">
        <v>8</v>
      </c>
      <c r="B18" s="72">
        <f>IF(SUM(B4:B17)&gt;300,"chyba - nesmí překročit 300 h./rok",SUM(B4:B17))</f>
        <v>38</v>
      </c>
      <c r="C18" s="73" t="s">
        <v>50</v>
      </c>
      <c r="D18" s="74">
        <f>IFERROR(ROUND(H18-F18,0),"Chyba!")</f>
        <v>6460</v>
      </c>
      <c r="E18" s="73" t="s">
        <v>9</v>
      </c>
      <c r="F18" s="74">
        <f>ROUND(H18*0.15,0)</f>
        <v>1140</v>
      </c>
      <c r="G18" s="146" t="s">
        <v>11</v>
      </c>
      <c r="H18" s="75">
        <f>B18*'Nastavení, souhrn, návod'!D5</f>
        <v>7600</v>
      </c>
    </row>
    <row r="19" spans="1:9" ht="19.5" customHeight="1" thickBot="1" x14ac:dyDescent="0.25">
      <c r="A19" s="147" t="s">
        <v>64</v>
      </c>
      <c r="B19" s="76">
        <f ca="1">SUMIF(C3:H17, "D", B3:B17)</f>
        <v>1</v>
      </c>
      <c r="C19" s="148"/>
      <c r="D19" s="149"/>
      <c r="E19" s="149"/>
      <c r="F19" s="149"/>
      <c r="G19" s="150"/>
      <c r="H19" s="77"/>
    </row>
    <row r="20" spans="1:9" ht="28.5" customHeight="1" x14ac:dyDescent="0.2">
      <c r="A20" s="104" t="s">
        <v>6</v>
      </c>
      <c r="C20" s="170" t="str">
        <f>"4.10." &amp; 'Nastavení, souhrn, návod'!D7</f>
        <v>4.10.2025</v>
      </c>
      <c r="D20" s="151"/>
    </row>
    <row r="21" spans="1:9" ht="15" thickBot="1" x14ac:dyDescent="0.25">
      <c r="A21" s="22"/>
      <c r="B21" s="22"/>
      <c r="C21" s="22"/>
      <c r="D21" s="22"/>
      <c r="E21" s="22"/>
      <c r="F21" s="22"/>
      <c r="G21" s="22"/>
      <c r="H21" s="22"/>
    </row>
    <row r="22" spans="1:9" ht="16.5" thickTop="1" x14ac:dyDescent="0.25">
      <c r="A22" s="21" t="s">
        <v>86</v>
      </c>
      <c r="I22" s="14"/>
    </row>
    <row r="23" spans="1:9" x14ac:dyDescent="0.2">
      <c r="A23" s="152" t="s">
        <v>34</v>
      </c>
    </row>
    <row r="24" spans="1:9" x14ac:dyDescent="0.2">
      <c r="A24" s="152" t="s">
        <v>29</v>
      </c>
    </row>
    <row r="25" spans="1:9" x14ac:dyDescent="0.2">
      <c r="A25" s="152" t="s">
        <v>35</v>
      </c>
    </row>
    <row r="26" spans="1:9" x14ac:dyDescent="0.2">
      <c r="A26" s="152" t="s">
        <v>36</v>
      </c>
    </row>
    <row r="27" spans="1:9" x14ac:dyDescent="0.2">
      <c r="A27" s="152" t="s">
        <v>27</v>
      </c>
    </row>
    <row r="28" spans="1:9" x14ac:dyDescent="0.2">
      <c r="A28" s="152" t="s">
        <v>28</v>
      </c>
    </row>
    <row r="29" spans="1:9" x14ac:dyDescent="0.2">
      <c r="A29" s="152" t="s">
        <v>39</v>
      </c>
    </row>
    <row r="30" spans="1:9" x14ac:dyDescent="0.2">
      <c r="A30" s="152" t="s">
        <v>40</v>
      </c>
    </row>
    <row r="31" spans="1:9" x14ac:dyDescent="0.2">
      <c r="A31" s="152" t="s">
        <v>37</v>
      </c>
    </row>
    <row r="32" spans="1:9" x14ac:dyDescent="0.2">
      <c r="A32" s="152" t="s">
        <v>38</v>
      </c>
    </row>
    <row r="33" spans="1:8" x14ac:dyDescent="0.2">
      <c r="A33" s="152" t="s">
        <v>22</v>
      </c>
    </row>
    <row r="34" spans="1:8" x14ac:dyDescent="0.2">
      <c r="A34" s="152" t="s">
        <v>42</v>
      </c>
    </row>
    <row r="35" spans="1:8" x14ac:dyDescent="0.2">
      <c r="A35" s="152" t="s">
        <v>41</v>
      </c>
    </row>
    <row r="36" spans="1:8" x14ac:dyDescent="0.2">
      <c r="A36" s="152" t="s">
        <v>23</v>
      </c>
    </row>
    <row r="37" spans="1:8" x14ac:dyDescent="0.2">
      <c r="A37" s="152" t="s">
        <v>43</v>
      </c>
    </row>
    <row r="38" spans="1:8" x14ac:dyDescent="0.2">
      <c r="A38" s="152" t="s">
        <v>24</v>
      </c>
    </row>
    <row r="39" spans="1:8" x14ac:dyDescent="0.2">
      <c r="A39" s="152" t="s">
        <v>25</v>
      </c>
    </row>
    <row r="40" spans="1:8" x14ac:dyDescent="0.2">
      <c r="A40" s="152" t="s">
        <v>26</v>
      </c>
    </row>
    <row r="41" spans="1:8" x14ac:dyDescent="0.2">
      <c r="A41" s="152" t="s">
        <v>31</v>
      </c>
    </row>
    <row r="42" spans="1:8" x14ac:dyDescent="0.2">
      <c r="A42" s="152" t="s">
        <v>32</v>
      </c>
    </row>
    <row r="43" spans="1:8" x14ac:dyDescent="0.2">
      <c r="A43" s="152" t="s">
        <v>33</v>
      </c>
    </row>
    <row r="44" spans="1:8" x14ac:dyDescent="0.2">
      <c r="A44" s="152" t="s">
        <v>21</v>
      </c>
    </row>
    <row r="45" spans="1:8" x14ac:dyDescent="0.2">
      <c r="A45" s="152" t="s">
        <v>17</v>
      </c>
    </row>
    <row r="46" spans="1:8" x14ac:dyDescent="0.2">
      <c r="A46" s="152" t="s">
        <v>18</v>
      </c>
    </row>
    <row r="47" spans="1:8" x14ac:dyDescent="0.2">
      <c r="A47" s="152" t="s">
        <v>19</v>
      </c>
      <c r="H47"/>
    </row>
    <row r="48" spans="1:8" x14ac:dyDescent="0.2">
      <c r="A48" s="152" t="s">
        <v>30</v>
      </c>
    </row>
    <row r="49" spans="1:3" x14ac:dyDescent="0.2">
      <c r="A49" s="152" t="s">
        <v>20</v>
      </c>
    </row>
    <row r="50" spans="1:3" x14ac:dyDescent="0.2">
      <c r="C50" s="153"/>
    </row>
  </sheetData>
  <mergeCells count="7">
    <mergeCell ref="C7:H7"/>
    <mergeCell ref="C8:H8"/>
    <mergeCell ref="C17:H17"/>
    <mergeCell ref="C16:H16"/>
    <mergeCell ref="C4:H4"/>
    <mergeCell ref="C5:H5"/>
    <mergeCell ref="C6:H6"/>
  </mergeCells>
  <pageMargins left="0.59055118110236227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DD859-AD71-4FD5-B9EB-CFC3534C0F09}">
  <sheetPr codeName="Sheet2"/>
  <dimension ref="A1:S31"/>
  <sheetViews>
    <sheetView tabSelected="1"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1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J10:Q10"/>
    <mergeCell ref="J27:Q27"/>
    <mergeCell ref="J28:Q28"/>
    <mergeCell ref="D6:F6"/>
    <mergeCell ref="C20:H20"/>
    <mergeCell ref="C23:H23"/>
    <mergeCell ref="C15:H15"/>
    <mergeCell ref="A28:D28"/>
    <mergeCell ref="A1:H1"/>
    <mergeCell ref="D2:H2"/>
    <mergeCell ref="D4:E4"/>
    <mergeCell ref="C24:H24"/>
    <mergeCell ref="C21:H21"/>
    <mergeCell ref="C22:H22"/>
    <mergeCell ref="C10:H10"/>
    <mergeCell ref="C11:H11"/>
    <mergeCell ref="C12:H12"/>
    <mergeCell ref="C13:H13"/>
    <mergeCell ref="C14:H14"/>
    <mergeCell ref="C16:H16"/>
    <mergeCell ref="C17:H17"/>
    <mergeCell ref="C18:H18"/>
    <mergeCell ref="C19:H19"/>
  </mergeCells>
  <conditionalFormatting sqref="A9">
    <cfRule type="cellIs" dxfId="35" priority="2" stopIfTrue="1" operator="equal">
      <formula>0</formula>
    </cfRule>
  </conditionalFormatting>
  <conditionalFormatting sqref="D9:H9">
    <cfRule type="cellIs" dxfId="34" priority="3" stopIfTrue="1" operator="equal">
      <formula>0</formula>
    </cfRule>
  </conditionalFormatting>
  <conditionalFormatting sqref="J2:J5">
    <cfRule type="cellIs" dxfId="33" priority="1" operator="lessThan">
      <formula>-0.5</formula>
    </cfRule>
  </conditionalFormatting>
  <dataValidations count="1">
    <dataValidation type="list" allowBlank="1" showInputMessage="1" showErrorMessage="1" sqref="H7" xr:uid="{8D165578-FD8A-4562-A5D2-94B7F17BA6C3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B649E-8DD0-471D-A0F0-219B1F3D1AB9}">
  <sheetPr codeName="Sheet3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2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32" priority="2" stopIfTrue="1" operator="equal">
      <formula>0</formula>
    </cfRule>
  </conditionalFormatting>
  <conditionalFormatting sqref="D9:H9">
    <cfRule type="cellIs" dxfId="31" priority="3" stopIfTrue="1" operator="equal">
      <formula>0</formula>
    </cfRule>
  </conditionalFormatting>
  <conditionalFormatting sqref="J2:J5">
    <cfRule type="cellIs" dxfId="30" priority="1" operator="lessThan">
      <formula>-0.5</formula>
    </cfRule>
  </conditionalFormatting>
  <dataValidations count="1">
    <dataValidation type="list" allowBlank="1" showInputMessage="1" showErrorMessage="1" sqref="H7" xr:uid="{0CB5DE33-3DAB-41C7-998C-5BC2D1AFFEC1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46A8F-FDD9-4671-9DA4-3DFFB6A85A7F}">
  <sheetPr codeName="Sheet4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3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29" priority="2" stopIfTrue="1" operator="equal">
      <formula>0</formula>
    </cfRule>
  </conditionalFormatting>
  <conditionalFormatting sqref="D9:H9">
    <cfRule type="cellIs" dxfId="28" priority="3" stopIfTrue="1" operator="equal">
      <formula>0</formula>
    </cfRule>
  </conditionalFormatting>
  <conditionalFormatting sqref="J2:J5">
    <cfRule type="cellIs" dxfId="27" priority="1" operator="lessThan">
      <formula>-0.5</formula>
    </cfRule>
  </conditionalFormatting>
  <dataValidations count="1">
    <dataValidation type="list" allowBlank="1" showInputMessage="1" showErrorMessage="1" sqref="H7" xr:uid="{3DAE1B71-8450-4B3D-A6A9-6BDAB54EEF45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54443-D637-4B95-93FF-CBE8914E0F24}">
  <sheetPr codeName="Sheet5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4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26" priority="2" stopIfTrue="1" operator="equal">
      <formula>0</formula>
    </cfRule>
  </conditionalFormatting>
  <conditionalFormatting sqref="D9:H9">
    <cfRule type="cellIs" dxfId="25" priority="3" stopIfTrue="1" operator="equal">
      <formula>0</formula>
    </cfRule>
  </conditionalFormatting>
  <conditionalFormatting sqref="J2:J5">
    <cfRule type="cellIs" dxfId="24" priority="1" operator="lessThan">
      <formula>-0.5</formula>
    </cfRule>
  </conditionalFormatting>
  <dataValidations count="1">
    <dataValidation type="list" allowBlank="1" showInputMessage="1" showErrorMessage="1" sqref="H7" xr:uid="{F162DC1B-07F9-46EB-B2A2-18476E45564C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9ED07-898D-44B9-8972-8DE67E563D4F}">
  <sheetPr codeName="Sheet6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5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23" priority="2" stopIfTrue="1" operator="equal">
      <formula>0</formula>
    </cfRule>
  </conditionalFormatting>
  <conditionalFormatting sqref="D9:H9">
    <cfRule type="cellIs" dxfId="22" priority="3" stopIfTrue="1" operator="equal">
      <formula>0</formula>
    </cfRule>
  </conditionalFormatting>
  <conditionalFormatting sqref="J2:J5">
    <cfRule type="cellIs" dxfId="21" priority="1" operator="lessThan">
      <formula>-0.5</formula>
    </cfRule>
  </conditionalFormatting>
  <dataValidations count="1">
    <dataValidation type="list" allowBlank="1" showInputMessage="1" showErrorMessage="1" sqref="H7" xr:uid="{4CAEDB53-277C-4D38-B785-D1DB9C7F7A2C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A9D2-FF2F-4DF4-A318-03BB5BF381F2}">
  <sheetPr codeName="Sheet7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6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20" priority="2" stopIfTrue="1" operator="equal">
      <formula>0</formula>
    </cfRule>
  </conditionalFormatting>
  <conditionalFormatting sqref="D9:H9">
    <cfRule type="cellIs" dxfId="19" priority="3" stopIfTrue="1" operator="equal">
      <formula>0</formula>
    </cfRule>
  </conditionalFormatting>
  <conditionalFormatting sqref="J2:J5">
    <cfRule type="cellIs" dxfId="18" priority="1" operator="lessThan">
      <formula>-0.5</formula>
    </cfRule>
  </conditionalFormatting>
  <dataValidations count="1">
    <dataValidation type="list" allowBlank="1" showInputMessage="1" showErrorMessage="1" sqref="H7" xr:uid="{DF64ABF9-1BFB-4B66-AC9C-714D2B670E8D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D97F2-B8E6-437A-B8A0-33A1A8B61993}">
  <sheetPr codeName="Sheet8"/>
  <dimension ref="A1:S31"/>
  <sheetViews>
    <sheetView workbookViewId="0">
      <pane ySplit="1" topLeftCell="A2" activePane="bottomLeft" state="frozen"/>
      <selection pane="bottomLeft" activeCell="J1" sqref="J1"/>
    </sheetView>
  </sheetViews>
  <sheetFormatPr defaultColWidth="8.75" defaultRowHeight="14.25" x14ac:dyDescent="0.2"/>
  <cols>
    <col min="1" max="1" width="8.375" style="107" customWidth="1"/>
    <col min="2" max="2" width="8" style="107" customWidth="1"/>
    <col min="3" max="3" width="16.375" style="107" customWidth="1"/>
    <col min="4" max="4" width="8.25" style="107" customWidth="1"/>
    <col min="5" max="5" width="11.375" style="107" customWidth="1"/>
    <col min="6" max="6" width="9.375" style="107" customWidth="1"/>
    <col min="7" max="7" width="13.5" style="107" customWidth="1"/>
    <col min="8" max="8" width="9.5" style="107" customWidth="1"/>
    <col min="9" max="9" width="3.25" style="107" customWidth="1"/>
    <col min="10" max="10" width="8" style="107" customWidth="1"/>
    <col min="11" max="16384" width="8.75" style="107"/>
  </cols>
  <sheetData>
    <row r="1" spans="1:19" ht="23.45" customHeight="1" x14ac:dyDescent="0.2">
      <c r="A1" s="52" t="str">
        <f>'Nastavení, souhrn, návod'!A1</f>
        <v>Výkaz práce k dohodě o provedení práce</v>
      </c>
      <c r="B1" s="106"/>
      <c r="C1" s="106"/>
      <c r="D1" s="106"/>
      <c r="E1" s="106"/>
      <c r="F1" s="106"/>
      <c r="G1" s="106"/>
      <c r="H1" s="106"/>
      <c r="J1" s="85" t="s">
        <v>89</v>
      </c>
    </row>
    <row r="2" spans="1:19" s="104" customFormat="1" ht="21" customHeight="1" x14ac:dyDescent="0.2">
      <c r="A2" s="28" t="str">
        <f>'Nastavení, souhrn, návod'!A2</f>
        <v>Zaměstnavatel:</v>
      </c>
      <c r="B2" s="2"/>
      <c r="C2" s="2"/>
      <c r="D2" s="53">
        <f>'Nastavení, souhrn, návod'!D2</f>
        <v>0</v>
      </c>
      <c r="E2" s="53"/>
      <c r="F2" s="53"/>
      <c r="G2" s="53"/>
      <c r="H2" s="53"/>
      <c r="J2" s="201">
        <f>ROUNDUP(J22/D5-B25, 1)</f>
        <v>57.5</v>
      </c>
      <c r="K2" s="28" t="str" cm="1">
        <f t="array" ref="K2">_xlfn.IFS(J2="", "", J2&lt;0, "← chyba, o kolik hodin jste překročili měsíční limit výše odměny", 1, "← kolik můžete ještě v tomto měsíci vykázat hodin práce")</f>
        <v>← kolik můžete ještě v tomto měsíci vykázat hodin práce</v>
      </c>
      <c r="L2" s="3"/>
      <c r="M2" s="3"/>
      <c r="N2" s="3"/>
      <c r="O2" s="3"/>
      <c r="P2" s="3"/>
      <c r="Q2" s="3"/>
      <c r="R2" s="3"/>
      <c r="S2" s="3"/>
    </row>
    <row r="3" spans="1:19" s="3" customFormat="1" ht="21" customHeight="1" x14ac:dyDescent="0.2">
      <c r="A3" s="27" t="str">
        <f>'Nastavení, souhrn, návod'!A3</f>
        <v>Jméno pracovníka:</v>
      </c>
      <c r="B3" s="28"/>
      <c r="C3" s="28"/>
      <c r="D3" s="37">
        <f>'Nastavení, souhrn, návod'!D3</f>
        <v>0</v>
      </c>
      <c r="E3" s="2"/>
      <c r="F3" s="2"/>
      <c r="G3" s="2"/>
      <c r="H3" s="2"/>
      <c r="J3" s="84" cm="1">
        <f t="array" aca="1" ref="J3:J5" ca="1">'Nastavení, souhrn, návod'!J15:J17</f>
        <v>1000</v>
      </c>
      <c r="K3" s="28" t="str" cm="1">
        <f t="array" aca="1" ref="K3:K7" ca="1">'Nastavení, souhrn, návod'!K15:K19</f>
        <v>← kolik můžete ještě dostat letos odměn ze schválené celkové odměny</v>
      </c>
      <c r="L3" s="104"/>
      <c r="M3" s="104"/>
      <c r="N3" s="104"/>
      <c r="O3" s="104"/>
      <c r="P3" s="104"/>
      <c r="Q3" s="104"/>
      <c r="R3" s="104"/>
      <c r="S3" s="104"/>
    </row>
    <row r="4" spans="1:19" s="104" customFormat="1" ht="21" customHeight="1" x14ac:dyDescent="0.2">
      <c r="A4" s="27" t="str">
        <f>'Nastavení, souhrn, návod'!A4</f>
        <v>Dohoda o provedení práce ze dne:</v>
      </c>
      <c r="B4" s="29"/>
      <c r="C4" s="29"/>
      <c r="D4" s="55">
        <f>'Nastavení, souhrn, návod'!D4</f>
        <v>0</v>
      </c>
      <c r="E4" s="55"/>
      <c r="F4" s="28"/>
      <c r="G4" s="28"/>
      <c r="H4" s="28"/>
      <c r="J4" s="84">
        <f ca="1"/>
        <v>300</v>
      </c>
      <c r="K4" s="28" t="str">
        <f ca="1"/>
        <v>← kolik můžete ještě letos odpracovat hodin</v>
      </c>
      <c r="L4" s="3"/>
      <c r="M4" s="3"/>
      <c r="N4" s="3"/>
      <c r="O4" s="3"/>
      <c r="P4" s="3"/>
      <c r="Q4" s="3"/>
      <c r="R4" s="3"/>
      <c r="S4" s="3"/>
    </row>
    <row r="5" spans="1:19" s="3" customFormat="1" ht="21" customHeight="1" x14ac:dyDescent="0.2">
      <c r="A5" s="27" t="str">
        <f>'Nastavení, souhrn, návod'!A5</f>
        <v>Hodinová sazba:</v>
      </c>
      <c r="B5" s="28"/>
      <c r="C5" s="28"/>
      <c r="D5" s="30">
        <f>'Nastavení, souhrn, návod'!D5</f>
        <v>200</v>
      </c>
      <c r="E5" s="28"/>
      <c r="F5" s="30"/>
      <c r="G5" s="28"/>
      <c r="H5" s="30"/>
      <c r="J5" s="201">
        <f ca="1"/>
        <v>0</v>
      </c>
      <c r="K5" s="28" t="str">
        <f ca="1"/>
        <v>← kolik můžete (a měli byste) ještě letos vybrat dovolené</v>
      </c>
      <c r="L5" s="104"/>
      <c r="M5" s="104"/>
      <c r="N5" s="104"/>
      <c r="O5" s="104"/>
      <c r="P5" s="104"/>
      <c r="Q5" s="104"/>
      <c r="R5" s="104"/>
      <c r="S5" s="104"/>
    </row>
    <row r="6" spans="1:19" s="3" customFormat="1" ht="21" customHeight="1" x14ac:dyDescent="0.2">
      <c r="A6" s="30" t="str">
        <f>'Nastavení, souhrn, návod'!A6</f>
        <v>Úhrada převodem na účet:</v>
      </c>
      <c r="B6" s="28"/>
      <c r="C6" s="28"/>
      <c r="D6" s="54">
        <f>'Nastavení, souhrn, návod'!D6</f>
        <v>0</v>
      </c>
      <c r="E6" s="54"/>
      <c r="F6" s="54"/>
      <c r="G6" s="31" t="str">
        <f>'Nastavení, souhrn, návod'!$G$6</f>
        <v>Var. symbol:</v>
      </c>
      <c r="H6" s="38">
        <f>'Nastavení, souhrn, návod'!$H$6</f>
        <v>0</v>
      </c>
      <c r="J6" s="83"/>
      <c r="K6" s="104" t="str">
        <f ca="1"/>
        <v>v posledním výkazu v roce doplňte řádek s dovolenou a napište tam tento</v>
      </c>
    </row>
    <row r="7" spans="1:19" s="3" customFormat="1" ht="21" customHeight="1" x14ac:dyDescent="0.2">
      <c r="A7" s="27" t="str">
        <f>'Nastavení, souhrn, návod'!A7</f>
        <v>Výkaz práce za rok:</v>
      </c>
      <c r="B7" s="28"/>
      <c r="C7" s="30"/>
      <c r="D7" s="32">
        <f>'Nastavení, souhrn, návod'!D7</f>
        <v>2025</v>
      </c>
      <c r="E7" s="33"/>
      <c r="F7" s="34"/>
      <c r="G7" s="34" t="str">
        <f>'Nastavení, souhrn, návod'!$G$7</f>
        <v>Podepsáno prohlášení poplatníka:</v>
      </c>
      <c r="H7" s="35" t="str">
        <f>'Nastavení, souhrn, návod'!$H$7</f>
        <v>Ne</v>
      </c>
      <c r="J7" s="105"/>
      <c r="K7" s="176" t="str">
        <f ca="1"/>
        <v>zůstatek dovolené - do konce roku je totiž ji třeba celou vybrat</v>
      </c>
    </row>
    <row r="8" spans="1:19" s="104" customFormat="1" ht="21" customHeight="1" x14ac:dyDescent="0.2">
      <c r="A8" s="27" t="str">
        <f>'Nastavení, souhrn, návod'!A8</f>
        <v>Měsíc nebo rozsah měsíců:</v>
      </c>
      <c r="B8" s="28"/>
      <c r="C8" s="36"/>
      <c r="D8" s="37">
        <v>7</v>
      </c>
      <c r="E8" s="28"/>
      <c r="F8" s="37"/>
      <c r="J8" s="105" t="s">
        <v>70</v>
      </c>
    </row>
    <row r="9" spans="1:19" ht="9.75" customHeight="1" thickBot="1" x14ac:dyDescent="0.25">
      <c r="A9" s="178"/>
      <c r="B9" s="119"/>
      <c r="C9" s="119"/>
      <c r="D9" s="41"/>
      <c r="E9" s="41"/>
      <c r="F9" s="41"/>
      <c r="G9" s="41"/>
      <c r="H9" s="41"/>
      <c r="J9" s="179"/>
    </row>
    <row r="10" spans="1:19" s="145" customFormat="1" ht="36.75" customHeight="1" thickBot="1" x14ac:dyDescent="0.25">
      <c r="A10" s="140" t="str">
        <f>'Ukázka vyplněného výkazu'!A3</f>
        <v>Datum/ den</v>
      </c>
      <c r="B10" s="180" t="str">
        <f>'Ukázka vyplněného výkazu'!B3</f>
        <v>Počet hodin</v>
      </c>
      <c r="C10" s="181" t="str">
        <f>'Ukázka vyplněného výkazu'!C3</f>
        <v>Popis práce, dovolenou označte písmenem D</v>
      </c>
      <c r="D10" s="182">
        <f>'Ukázka vyplněného výkazu'!D3</f>
        <v>0</v>
      </c>
      <c r="E10" s="182">
        <f>'Ukázka vyplněného výkazu'!E3</f>
        <v>0</v>
      </c>
      <c r="F10" s="182">
        <f>'Ukázka vyplněného výkazu'!F3</f>
        <v>0</v>
      </c>
      <c r="G10" s="182">
        <f>'Ukázka vyplněného výkazu'!G3</f>
        <v>0</v>
      </c>
      <c r="H10" s="183">
        <f>'Ukázka vyplněného výkazu'!H3</f>
        <v>0</v>
      </c>
      <c r="J10" s="184" t="s">
        <v>80</v>
      </c>
      <c r="K10" s="185"/>
      <c r="L10" s="185"/>
      <c r="M10" s="185"/>
      <c r="N10" s="185"/>
      <c r="O10" s="185"/>
      <c r="P10" s="185"/>
      <c r="Q10" s="185"/>
    </row>
    <row r="11" spans="1:19" ht="18" customHeight="1" x14ac:dyDescent="0.2">
      <c r="A11" s="16"/>
      <c r="B11" s="42"/>
      <c r="C11" s="61"/>
      <c r="D11" s="61"/>
      <c r="E11" s="61"/>
      <c r="F11" s="61"/>
      <c r="G11" s="61"/>
      <c r="H11" s="62"/>
      <c r="J11" s="179" t="s">
        <v>71</v>
      </c>
    </row>
    <row r="12" spans="1:19" ht="18" customHeight="1" x14ac:dyDescent="0.2">
      <c r="A12" s="17"/>
      <c r="B12" s="50"/>
      <c r="C12" s="63"/>
      <c r="D12" s="63"/>
      <c r="E12" s="63"/>
      <c r="F12" s="63"/>
      <c r="G12" s="63"/>
      <c r="H12" s="64"/>
      <c r="J12" s="179"/>
    </row>
    <row r="13" spans="1:19" ht="18" customHeight="1" x14ac:dyDescent="0.2">
      <c r="A13" s="17"/>
      <c r="B13" s="50"/>
      <c r="C13" s="63"/>
      <c r="D13" s="63"/>
      <c r="E13" s="63"/>
      <c r="F13" s="63"/>
      <c r="G13" s="63"/>
      <c r="H13" s="64"/>
      <c r="J13" s="202" t="s">
        <v>88</v>
      </c>
      <c r="K13" s="203"/>
      <c r="L13" s="203"/>
      <c r="M13" s="203"/>
      <c r="N13" s="203"/>
      <c r="O13" s="203"/>
      <c r="P13" s="203"/>
      <c r="Q13" s="173"/>
    </row>
    <row r="14" spans="1:19" ht="18" customHeight="1" x14ac:dyDescent="0.2">
      <c r="A14" s="17"/>
      <c r="B14" s="50"/>
      <c r="C14" s="63"/>
      <c r="D14" s="63"/>
      <c r="E14" s="63"/>
      <c r="F14" s="63"/>
      <c r="G14" s="63"/>
      <c r="H14" s="64"/>
      <c r="J14" s="204" t="s">
        <v>87</v>
      </c>
      <c r="K14" s="203"/>
      <c r="L14" s="203"/>
      <c r="M14" s="203"/>
      <c r="N14" s="203"/>
      <c r="O14" s="203"/>
      <c r="P14" s="203"/>
      <c r="Q14" s="173"/>
    </row>
    <row r="15" spans="1:19" ht="18" customHeight="1" x14ac:dyDescent="0.2">
      <c r="A15" s="17"/>
      <c r="B15" s="50"/>
      <c r="C15" s="63"/>
      <c r="D15" s="63"/>
      <c r="E15" s="63"/>
      <c r="F15" s="63"/>
      <c r="G15" s="63"/>
      <c r="H15" s="64"/>
      <c r="J15" s="179"/>
      <c r="K15" s="173"/>
      <c r="L15" s="173"/>
      <c r="M15" s="173"/>
      <c r="N15" s="173"/>
      <c r="O15" s="173"/>
      <c r="P15" s="173"/>
      <c r="Q15" s="173"/>
    </row>
    <row r="16" spans="1:19" ht="18" customHeight="1" x14ac:dyDescent="0.2">
      <c r="A16" s="17"/>
      <c r="B16" s="50"/>
      <c r="C16" s="63"/>
      <c r="D16" s="63"/>
      <c r="E16" s="63"/>
      <c r="F16" s="63"/>
      <c r="G16" s="63"/>
      <c r="H16" s="64"/>
      <c r="J16" s="179"/>
      <c r="K16" s="173"/>
      <c r="L16" s="173"/>
      <c r="M16" s="173"/>
      <c r="N16" s="173"/>
      <c r="O16" s="173"/>
      <c r="P16" s="173"/>
      <c r="Q16" s="173"/>
    </row>
    <row r="17" spans="1:17" ht="18" customHeight="1" x14ac:dyDescent="0.2">
      <c r="A17" s="17"/>
      <c r="B17" s="50"/>
      <c r="C17" s="63"/>
      <c r="D17" s="63"/>
      <c r="E17" s="63"/>
      <c r="F17" s="63"/>
      <c r="G17" s="63"/>
      <c r="H17" s="64"/>
      <c r="J17" s="179"/>
      <c r="K17" s="173"/>
      <c r="L17" s="173"/>
      <c r="M17" s="173"/>
      <c r="N17" s="173"/>
      <c r="O17" s="173"/>
      <c r="P17" s="173"/>
      <c r="Q17" s="173"/>
    </row>
    <row r="18" spans="1:17" ht="18" customHeight="1" x14ac:dyDescent="0.2">
      <c r="A18" s="17"/>
      <c r="B18" s="50"/>
      <c r="C18" s="63"/>
      <c r="D18" s="63"/>
      <c r="E18" s="63"/>
      <c r="F18" s="63"/>
      <c r="G18" s="63"/>
      <c r="H18" s="64"/>
      <c r="J18" s="186"/>
      <c r="K18" s="173"/>
      <c r="L18" s="173"/>
      <c r="M18" s="173"/>
      <c r="N18" s="173"/>
      <c r="O18" s="173"/>
      <c r="P18" s="173"/>
      <c r="Q18" s="173"/>
    </row>
    <row r="19" spans="1:17" ht="18" customHeight="1" x14ac:dyDescent="0.2">
      <c r="A19" s="17"/>
      <c r="B19" s="50"/>
      <c r="C19" s="63"/>
      <c r="D19" s="63"/>
      <c r="E19" s="63"/>
      <c r="F19" s="63"/>
      <c r="G19" s="63"/>
      <c r="H19" s="64"/>
      <c r="J19" s="186"/>
      <c r="K19" s="173"/>
      <c r="L19" s="173"/>
      <c r="M19" s="173"/>
      <c r="N19" s="173"/>
      <c r="O19" s="173"/>
      <c r="P19" s="173"/>
      <c r="Q19" s="173"/>
    </row>
    <row r="20" spans="1:17" ht="18" customHeight="1" x14ac:dyDescent="0.2">
      <c r="A20" s="17"/>
      <c r="B20" s="50"/>
      <c r="C20" s="63"/>
      <c r="D20" s="63"/>
      <c r="E20" s="63"/>
      <c r="F20" s="63"/>
      <c r="G20" s="63"/>
      <c r="H20" s="64"/>
      <c r="J20" s="186"/>
      <c r="K20" s="173"/>
      <c r="L20" s="173"/>
      <c r="M20" s="173"/>
      <c r="N20" s="173"/>
      <c r="O20" s="173"/>
      <c r="P20" s="173"/>
      <c r="Q20" s="173"/>
    </row>
    <row r="21" spans="1:17" ht="18" customHeight="1" x14ac:dyDescent="0.2">
      <c r="A21" s="17"/>
      <c r="B21" s="50"/>
      <c r="C21" s="58"/>
      <c r="D21" s="59"/>
      <c r="E21" s="59"/>
      <c r="F21" s="59"/>
      <c r="G21" s="59"/>
      <c r="H21" s="60"/>
      <c r="J21" s="179"/>
      <c r="K21" s="173"/>
      <c r="L21" s="173"/>
      <c r="M21" s="173"/>
      <c r="N21" s="173"/>
      <c r="O21" s="173"/>
      <c r="P21" s="173"/>
      <c r="Q21" s="173"/>
    </row>
    <row r="22" spans="1:17" ht="18" customHeight="1" x14ac:dyDescent="0.2">
      <c r="A22" s="17"/>
      <c r="B22" s="50"/>
      <c r="C22" s="58"/>
      <c r="D22" s="59"/>
      <c r="E22" s="59"/>
      <c r="F22" s="59"/>
      <c r="G22" s="59"/>
      <c r="H22" s="60"/>
      <c r="J22" s="105">
        <f>'Nastavení, souhrn, návod'!$D$9</f>
        <v>11500</v>
      </c>
      <c r="K22" s="177" t="s">
        <v>83</v>
      </c>
      <c r="L22" s="173"/>
      <c r="M22" s="173"/>
      <c r="N22" s="173"/>
      <c r="O22" s="173"/>
      <c r="P22" s="173"/>
      <c r="Q22" s="173"/>
    </row>
    <row r="23" spans="1:17" ht="18" customHeight="1" thickBot="1" x14ac:dyDescent="0.25">
      <c r="A23" s="17"/>
      <c r="B23" s="50"/>
      <c r="C23" s="63"/>
      <c r="D23" s="63"/>
      <c r="E23" s="63"/>
      <c r="F23" s="63"/>
      <c r="G23" s="63"/>
      <c r="H23" s="64"/>
      <c r="J23" s="105" t="s">
        <v>78</v>
      </c>
      <c r="K23" s="173"/>
      <c r="L23" s="173"/>
      <c r="M23" s="173"/>
      <c r="N23" s="173"/>
      <c r="O23" s="173"/>
      <c r="P23" s="173"/>
      <c r="Q23" s="173"/>
    </row>
    <row r="24" spans="1:17" ht="15" hidden="1" thickBot="1" x14ac:dyDescent="0.25">
      <c r="A24" s="19"/>
      <c r="B24" s="51"/>
      <c r="C24" s="56"/>
      <c r="D24" s="56"/>
      <c r="E24" s="56"/>
      <c r="F24" s="56"/>
      <c r="G24" s="56"/>
      <c r="H24" s="57"/>
      <c r="J24" s="179"/>
      <c r="K24" s="173"/>
      <c r="L24" s="173"/>
      <c r="M24" s="173"/>
      <c r="N24" s="173"/>
      <c r="O24" s="173"/>
      <c r="P24" s="173"/>
      <c r="Q24" s="173"/>
    </row>
    <row r="25" spans="1:17" s="104" customFormat="1" ht="22.5" customHeight="1" thickBot="1" x14ac:dyDescent="0.25">
      <c r="A25" s="49" t="str">
        <f>'Ukázka vyplněného výkazu'!A18</f>
        <v>Celkem:</v>
      </c>
      <c r="B25" s="154">
        <f>IF(SUM(B11:B24)&gt;300,"chyba - nesmí překročit 300 h./rok",SUM(B11:B24))</f>
        <v>0</v>
      </c>
      <c r="C25" s="155" t="str">
        <f>'Ukázka vyplněného výkazu'!C18</f>
        <v>Odměna k vyplacení:</v>
      </c>
      <c r="D25" s="156">
        <f>IFERROR(H25-F25,"Chyba!")</f>
        <v>0</v>
      </c>
      <c r="E25" s="39" t="str">
        <f>'Ukázka vyplněného výkazu'!E18</f>
        <v>Srážková daň:</v>
      </c>
      <c r="F25" s="156">
        <f>IFERROR(IF(H7="Ne",H25*0.15,0), "Chyba")</f>
        <v>0</v>
      </c>
      <c r="G25" s="39" t="str">
        <f>'Ukázka vyplněného výkazu'!G18</f>
        <v>Odměna celkem:</v>
      </c>
      <c r="H25" s="157">
        <f>IF(B25*D5&gt;$J$22,"Chyba! Částka opravdu nesím překročit " &amp; $J$22 &amp; "/měs.",B25*D5)</f>
        <v>0</v>
      </c>
      <c r="I25" s="187"/>
      <c r="J25" s="105"/>
      <c r="K25" s="188"/>
      <c r="L25" s="188"/>
      <c r="M25" s="188"/>
      <c r="N25" s="188"/>
      <c r="O25" s="188"/>
      <c r="P25" s="188"/>
      <c r="Q25" s="188"/>
    </row>
    <row r="26" spans="1:17" ht="20.45" customHeight="1" thickBot="1" x14ac:dyDescent="0.25">
      <c r="A26" s="189" t="str">
        <f>'Ukázka vyplněného výkazu'!A19</f>
        <v>Dovolená:</v>
      </c>
      <c r="B26" s="190">
        <f ca="1">SUMIF(C11:H24, "D", B11:B24)</f>
        <v>0</v>
      </c>
      <c r="C26" s="191"/>
      <c r="D26" s="192"/>
      <c r="E26" s="193"/>
      <c r="F26" s="193"/>
      <c r="G26" s="194"/>
      <c r="H26" s="195"/>
      <c r="J26" s="105"/>
      <c r="K26" s="173"/>
      <c r="L26" s="173"/>
      <c r="M26" s="173"/>
      <c r="N26" s="173"/>
      <c r="O26" s="173"/>
      <c r="P26" s="173"/>
      <c r="Q26" s="173"/>
    </row>
    <row r="27" spans="1:17" ht="35.450000000000003" customHeight="1" x14ac:dyDescent="0.2">
      <c r="A27" s="196" t="s">
        <v>6</v>
      </c>
      <c r="C27" s="40" t="s">
        <v>84</v>
      </c>
      <c r="J27" s="197" t="s">
        <v>75</v>
      </c>
      <c r="K27" s="198"/>
      <c r="L27" s="198"/>
      <c r="M27" s="198"/>
      <c r="N27" s="198"/>
      <c r="O27" s="198"/>
      <c r="P27" s="198"/>
      <c r="Q27" s="198"/>
    </row>
    <row r="28" spans="1:17" s="104" customFormat="1" ht="51" customHeight="1" x14ac:dyDescent="0.2">
      <c r="A28" s="199" t="s">
        <v>77</v>
      </c>
      <c r="B28" s="199"/>
      <c r="C28" s="199"/>
      <c r="D28" s="199"/>
      <c r="E28" s="11"/>
      <c r="F28" s="200" t="str">
        <f>C30</f>
        <v>………………………………………..</v>
      </c>
      <c r="G28" s="111"/>
      <c r="H28" s="12"/>
      <c r="J28" s="205" t="s">
        <v>82</v>
      </c>
      <c r="K28" s="206"/>
      <c r="L28" s="206"/>
      <c r="M28" s="206"/>
      <c r="N28" s="206"/>
      <c r="O28" s="206"/>
      <c r="P28" s="206"/>
      <c r="Q28" s="206"/>
    </row>
    <row r="29" spans="1:17" s="104" customFormat="1" ht="15.75" customHeight="1" x14ac:dyDescent="0.2">
      <c r="A29" s="9"/>
      <c r="B29" s="10"/>
      <c r="D29" s="12"/>
      <c r="E29" s="11"/>
      <c r="F29" s="200" t="s">
        <v>10</v>
      </c>
      <c r="G29" s="111"/>
      <c r="H29" s="12"/>
      <c r="J29" s="207" t="s">
        <v>81</v>
      </c>
      <c r="K29" s="208"/>
      <c r="L29" s="208"/>
      <c r="M29" s="208"/>
      <c r="N29" s="208"/>
      <c r="O29" s="208"/>
      <c r="P29" s="208"/>
      <c r="Q29" s="208"/>
    </row>
    <row r="30" spans="1:17" ht="59.25" customHeight="1" x14ac:dyDescent="0.2">
      <c r="A30" s="200"/>
      <c r="B30" s="200"/>
      <c r="C30" s="200" t="s">
        <v>51</v>
      </c>
      <c r="E30" s="200"/>
      <c r="F30" s="200" t="str">
        <f>C30</f>
        <v>………………………………………..</v>
      </c>
      <c r="G30" s="200"/>
      <c r="I30" s="113"/>
      <c r="J30" s="179"/>
      <c r="K30" s="173"/>
      <c r="L30" s="173"/>
      <c r="M30" s="173"/>
      <c r="N30" s="173"/>
      <c r="O30" s="173"/>
      <c r="P30" s="173"/>
      <c r="Q30" s="173"/>
    </row>
    <row r="31" spans="1:17" ht="16.899999999999999" customHeight="1" x14ac:dyDescent="0.2">
      <c r="C31" s="200" t="s">
        <v>2</v>
      </c>
      <c r="E31" s="200"/>
      <c r="F31" s="200" t="s">
        <v>2</v>
      </c>
      <c r="J31" s="179"/>
      <c r="K31" s="173"/>
      <c r="L31" s="173"/>
      <c r="M31" s="173"/>
      <c r="N31" s="173"/>
      <c r="O31" s="173"/>
      <c r="P31" s="173"/>
      <c r="Q31" s="173"/>
    </row>
  </sheetData>
  <mergeCells count="23">
    <mergeCell ref="C23:H23"/>
    <mergeCell ref="C24:H24"/>
    <mergeCell ref="J27:Q27"/>
    <mergeCell ref="A28:D28"/>
    <mergeCell ref="J28:Q28"/>
    <mergeCell ref="C17:H17"/>
    <mergeCell ref="C18:H18"/>
    <mergeCell ref="C19:H19"/>
    <mergeCell ref="C20:H20"/>
    <mergeCell ref="C21:H21"/>
    <mergeCell ref="C22:H22"/>
    <mergeCell ref="C11:H11"/>
    <mergeCell ref="C12:H12"/>
    <mergeCell ref="C13:H13"/>
    <mergeCell ref="C14:H14"/>
    <mergeCell ref="C15:H15"/>
    <mergeCell ref="C16:H16"/>
    <mergeCell ref="A1:H1"/>
    <mergeCell ref="D2:H2"/>
    <mergeCell ref="D4:E4"/>
    <mergeCell ref="D6:F6"/>
    <mergeCell ref="C10:H10"/>
    <mergeCell ref="J10:Q10"/>
  </mergeCells>
  <conditionalFormatting sqref="A9">
    <cfRule type="cellIs" dxfId="17" priority="2" stopIfTrue="1" operator="equal">
      <formula>0</formula>
    </cfRule>
  </conditionalFormatting>
  <conditionalFormatting sqref="D9:H9">
    <cfRule type="cellIs" dxfId="16" priority="3" stopIfTrue="1" operator="equal">
      <formula>0</formula>
    </cfRule>
  </conditionalFormatting>
  <conditionalFormatting sqref="J2:J5">
    <cfRule type="cellIs" dxfId="15" priority="1" operator="lessThan">
      <formula>-0.5</formula>
    </cfRule>
  </conditionalFormatting>
  <dataValidations count="1">
    <dataValidation type="list" allowBlank="1" showInputMessage="1" showErrorMessage="1" sqref="H7" xr:uid="{6C34A22E-73B2-4FF3-946A-5522740032F8}">
      <formula1>"Ano,Ne"</formula1>
    </dataValidation>
  </dataValidations>
  <pageMargins left="0.59055118110236227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Nastavení, souhrn, návod</vt:lpstr>
      <vt:lpstr>Ukázka vyplněného výkazu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'Ukázka vyplněného výkazu'!_Hlk28870376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'Nastavení, souhrn, návod'!Print_Area</vt:lpstr>
      <vt:lpstr>'Ukázka vyplněného výkazu'!Print_Area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k p s</cp:lastModifiedBy>
  <cp:lastPrinted>2025-01-08T21:03:34Z</cp:lastPrinted>
  <dcterms:created xsi:type="dcterms:W3CDTF">2009-02-13T13:31:03Z</dcterms:created>
  <dcterms:modified xsi:type="dcterms:W3CDTF">2025-01-08T21:06:29Z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3a4055e2-c52b-41b7-b01c-fd134ba8cac1</vt:lpwstr>
  </property>
</Properties>
</file>